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<sst xmlns="http://schemas.openxmlformats.org/spreadsheetml/2006/main" count="1077" uniqueCount="881">
  <si>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</si>
  <si>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</si>
  <si>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</si>
  <si>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</si>
  <si>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</si>
  <si>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</si>
  <si>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</si>
  <si>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</si>
  <si>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</si>
  <si>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</si>
  <si>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</si>
  <si>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</si>
  <si>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</si>
  <si>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</si>
  <si>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</si>
  <si>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</si>
  <si>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</si>
  <si>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</si>
  <si>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</si>
  <si>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</si>
  <si>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</si>
  <si>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</si>
  <si>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</si>
  <si>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</si>
  <si>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</si>
  <si>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</si>
  <si>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</si>
  <si>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</si>
  <si>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</si>
  <si>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</si>
  <si>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</si>
  <si>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</si>
  <si>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</si>
  <si>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</si>
  <si>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</si>
  <si>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</si>
  <si>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</si>
  <si>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</si>
  <si>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</si>
  <si>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</si>
  <si>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</si>
  <si>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</si>
  <si>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</si>
  <si>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</si>
  <si>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</si>
  <si>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</si>
  <si>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</si>
  <si>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</si>
  <si>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</si>
  <si>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</si>
  <si>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</si>
  <si>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</si>
  <si>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</si>
  <si>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</si>
  <si>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</si>
  <si>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</si>
  <si>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</si>
  <si>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</si>
  <si>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</si>
  <si>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</si>
  <si>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</si>
  <si>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</si>
  <si>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</si>
  <si>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</si>
  <si>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</si>
  <si>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</si>
  <si>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</si>
  <si>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</si>
  <si>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</si>
  <si>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</si>
  <si>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</si>
  <si>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</si>
  <si>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</si>
  <si>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</si>
  <si>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</si>
  <si>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</si>
  <si>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</si>
  <si>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</si>
  <si>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</si>
  <si>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</si>
  <si>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</si>
  <si>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</si>
  <si>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</si>
  <si>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</si>
  <si>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</si>
  <si>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</si>
  <si>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</si>
  <si>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</si>
  <si>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</si>
  <si>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</si>
  <si>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</si>
  <si>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</si>
  <si>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</si>
  <si>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</si>
  <si>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</si>
  <si>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</si>
  <si>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</si>
  <si>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</si>
  <si>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</si>
  <si>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</si>
  <si>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</si>
  <si>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</si>
  <si>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</si>
  <si>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</si>
  <si>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</si>
  <si>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</si>
  <si>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</si>
  <si>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</si>
  <si>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</si>
  <si>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</si>
  <si>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</si>
  <si>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</si>
  <si>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</si>
  <si>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</si>
  <si>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</si>
  <si>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</si>
  <si>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</si>
  <si>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</si>
  <si>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</si>
  <si>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</si>
  <si>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</si>
  <si>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</si>
  <si>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</si>
  <si>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</si>
  <si>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</si>
  <si>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</si>
  <si>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</si>
  <si>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</si>
  <si>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</si>
  <si>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</si>
  <si>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</si>
  <si>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</si>
  <si>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</si>
  <si>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</si>
  <si>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</si>
  <si>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</si>
  <si>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</si>
  <si>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</si>
  <si>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</si>
  <si>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</si>
  <si>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</si>
  <si>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</si>
  <si>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</si>
  <si>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</si>
  <si>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</si>
  <si>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</si>
  <si>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</si>
  <si>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</si>
  <si>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</si>
  <si>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</si>
  <si>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</si>
  <si>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</si>
  <si>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</si>
  <si>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</si>
  <si>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</si>
  <si>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</si>
  <si>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</si>
  <si>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</si>
  <si>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</si>
  <si>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</si>
  <si>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</si>
  <si>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</si>
  <si>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</si>
  <si>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</si>
  <si>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</si>
  <si>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</si>
  <si>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</si>
  <si>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</si>
  <si>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</si>
  <si>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</si>
  <si>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</si>
  <si>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</si>
  <si>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</si>
  <si>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</si>
  <si>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</si>
  <si>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</si>
  <si>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</si>
  <si>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</si>
  <si>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</si>
  <si>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</si>
  <si>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</si>
  <si>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</si>
  <si>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</si>
  <si>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</si>
  <si>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</si>
  <si>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</si>
  <si>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</si>
  <si>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</si>
  <si>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</si>
  <si>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</si>
  <si>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</si>
  <si>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</si>
  <si>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</si>
  <si>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</si>
  <si>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</si>
  <si>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</si>
  <si>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</si>
  <si>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</si>
  <si>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</si>
  <si>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</si>
  <si>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</si>
  <si>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</si>
  <si>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</si>
  <si>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</si>
  <si>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</si>
  <si>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</si>
  <si>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</si>
  <si>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</si>
  <si>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</si>
  <si>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</si>
  <si>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</si>
  <si>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</si>
  <si>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</si>
  <si>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</si>
  <si>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</si>
  <si>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</si>
  <si>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</si>
  <si>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</si>
  <si>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</si>
  <si>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</si>
  <si>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</si>
  <si>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</si>
  <si>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</si>
  <si>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</si>
  <si>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</si>
  <si>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</si>
  <si>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</si>
  <si>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</si>
  <si>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</si>
  <si>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</si>
  <si>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</si>
  <si>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</si>
  <si>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</si>
  <si>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</si>
  <si>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</si>
  <si>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</si>
  <si>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</si>
  <si>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</si>
  <si>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</si>
  <si>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</si>
  <si>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</si>
  <si>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</si>
  <si>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</si>
  <si>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</si>
  <si>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</si>
  <si>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</si>
  <si>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</si>
  <si>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</si>
  <si>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</si>
  <si>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</si>
  <si>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</si>
  <si>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</si>
  <si>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</si>
  <si>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</si>
  <si>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</si>
  <si>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</si>
  <si>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</si>
  <si>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</si>
  <si>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</si>
  <si>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</si>
  <si>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</si>
  <si>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</si>
  <si>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</si>
  <si>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</si>
  <si>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</si>
  <si>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</si>
  <si>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</si>
  <si>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</si>
  <si>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</si>
  <si>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</si>
  <si>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</si>
  <si>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</si>
  <si>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</si>
  <si>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</si>
  <si>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</si>
  <si>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</si>
  <si>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</si>
  <si>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</si>
  <si>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</si>
  <si>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</si>
  <si>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</si>
  <si>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</si>
  <si>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</si>
  <si>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</si>
  <si>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</si>
  <si>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</si>
  <si>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</si>
  <si>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</si>
  <si>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</si>
  <si>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</si>
  <si>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</si>
  <si>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</si>
  <si>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</si>
  <si>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</si>
  <si>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</si>
  <si>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</si>
  <si>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</si>
  <si>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</si>
  <si>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</si>
  <si>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</si>
  <si>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</si>
  <si>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</si>
  <si>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</si>
  <si>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</si>
  <si>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</si>
  <si>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</si>
  <si>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</si>
  <si>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</si>
  <si>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</si>
  <si>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</si>
  <si>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</si>
  <si>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</si>
  <si>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</si>
  <si>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</si>
  <si>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</si>
  <si>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</si>
  <si>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</si>
  <si>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</si>
  <si>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</si>
  <si>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</si>
  <si>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</si>
  <si>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</si>
  <si>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</si>
  <si>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</si>
  <si>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</si>
  <si>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</si>
  <si>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</si>
  <si>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</si>
  <si>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</si>
  <si>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</si>
  <si>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</si>
  <si>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</si>
  <si>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</si>
  <si>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</si>
  <si>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</si>
  <si>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</si>
  <si>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</si>
  <si>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</si>
  <si>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</si>
  <si>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</si>
  <si>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</si>
  <si>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</si>
  <si>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</si>
  <si>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</si>
  <si>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</si>
  <si>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</si>
  <si>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</si>
  <si>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</si>
  <si>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</si>
  <si>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</si>
  <si>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</si>
  <si>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</si>
  <si>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</si>
  <si>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</si>
  <si>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</si>
  <si>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</si>
  <si>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</si>
  <si>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</si>
  <si>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</si>
  <si>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</si>
  <si>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</si>
  <si>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</si>
  <si>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</si>
  <si>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</si>
  <si>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</si>
  <si>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</si>
  <si>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</si>
  <si>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</si>
  <si>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</si>
  <si>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</si>
  <si>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</si>
  <si>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</si>
  <si>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</si>
  <si>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</si>
  <si>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</si>
  <si>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</si>
  <si>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</si>
  <si>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</si>
  <si>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</si>
  <si>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</si>
  <si>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</si>
  <si>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</si>
  <si>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</si>
  <si>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</si>
  <si>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</si>
  <si>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</si>
  <si>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</si>
  <si>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</si>
  <si>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</si>
  <si>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</si>
  <si>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</si>
  <si>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</si>
  <si>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</si>
  <si>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</si>
  <si>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</si>
  <si>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</si>
  <si>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</si>
  <si>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</si>
  <si>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</si>
  <si>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</si>
  <si>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</si>
  <si>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</si>
  <si>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</si>
  <si>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</si>
  <si>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</si>
  <si>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</si>
  <si>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</si>
  <si>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</si>
  <si>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</si>
  <si>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</si>
  <si>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</si>
  <si>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</si>
  <si>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</si>
  <si>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</si>
  <si>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</si>
  <si>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</si>
  <si>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</si>
  <si>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</si>
  <si>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</si>
  <si>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</si>
  <si>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</si>
  <si>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</si>
  <si>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</si>
  <si>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</si>
  <si>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</si>
  <si>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</si>
  <si>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</si>
  <si>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</si>
  <si>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</si>
  <si>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</si>
  <si>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</si>
  <si>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</si>
  <si>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</si>
  <si>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</si>
  <si>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</si>
  <si>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</si>
  <si>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</si>
  <si>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</si>
  <si>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</si>
  <si>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</si>
  <si>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</si>
  <si>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</si>
  <si>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</si>
  <si>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</si>
  <si>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</si>
  <si>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</si>
  <si>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</si>
  <si>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</si>
  <si>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</si>
  <si>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</si>
  <si>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</si>
  <si>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</si>
  <si>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</si>
  <si>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</si>
  <si>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</si>
  <si>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</si>
  <si>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</si>
  <si>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</si>
  <si>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</si>
  <si>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</si>
  <si>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</si>
  <si>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</si>
  <si>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</si>
  <si>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</si>
  <si>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</si>
  <si>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</si>
  <si>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</si>
  <si>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</si>
  <si>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</si>
  <si>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</si>
  <si>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</si>
  <si>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</si>
  <si>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</si>
  <si>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</si>
  <si>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</si>
  <si>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</si>
  <si>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</si>
  <si>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</si>
  <si>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</si>
  <si>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</si>
  <si>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</si>
  <si>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</si>
  <si>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</si>
  <si>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</si>
  <si>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</si>
  <si>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</si>
  <si>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</si>
  <si>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</si>
  <si>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</si>
  <si>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</si>
  <si>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</si>
  <si>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</si>
  <si>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</si>
  <si>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</si>
  <si>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</si>
  <si>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</si>
  <si>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</si>
  <si>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</si>
  <si>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</si>
  <si>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</si>
  <si>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</si>
  <si>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</si>
  <si>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</si>
  <si>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</si>
  <si>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</si>
  <si>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</si>
  <si>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</si>
  <si>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</si>
  <si>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</si>
  <si>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</si>
  <si>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</si>
  <si>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</si>
  <si>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</si>
  <si>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</si>
  <si>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</si>
  <si>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</si>
  <si>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</si>
  <si>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</si>
  <si>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</si>
  <si>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</si>
  <si>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</si>
  <si>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</si>
  <si>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</si>
  <si>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</si>
  <si>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</si>
  <si>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</si>
  <si>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</si>
  <si>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</si>
  <si>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</si>
  <si>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</si>
  <si>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</si>
  <si>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</si>
  <si>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</si>
  <si>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</si>
  <si>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</si>
  <si>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</si>
  <si>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</si>
  <si>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</si>
  <si>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</si>
  <si>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</si>
  <si>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</si>
  <si>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</si>
  <si>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</si>
  <si>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</si>
  <si>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</si>
  <si>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</si>
  <si>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</si>
  <si>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</si>
  <si>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</si>
  <si>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</si>
  <si>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</si>
  <si>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</si>
  <si>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</si>
  <si>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</si>
  <si>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</si>
  <si>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</si>
  <si>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</si>
  <si>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</si>
  <si>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</si>
  <si>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</si>
  <si>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</si>
  <si>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</si>
  <si>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</si>
  <si>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</si>
  <si>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</si>
  <si>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</si>
  <si>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</si>
  <si>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</si>
  <si>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</si>
  <si>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</si>
  <si>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</si>
  <si>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</si>
  <si>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</si>
  <si>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</si>
  <si>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</si>
  <si>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</si>
  <si>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</si>
  <si>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</si>
  <si>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</si>
  <si>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</si>
  <si>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</si>
  <si>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</si>
  <si>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</si>
  <si>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</si>
  <si>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</si>
  <si>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</si>
  <si>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</si>
  <si>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</si>
  <si>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</si>
  <si>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</si>
  <si>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</si>
  <si>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</si>
  <si>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</si>
  <si>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</si>
  <si>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</si>
  <si>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</si>
  <si>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</si>
  <si>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</si>
  <si>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</si>
  <si>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</si>
  <si>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</si>
  <si>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</si>
  <si>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</si>
  <si>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</si>
  <si>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</si>
  <si>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</si>
  <si>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</si>
  <si>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</si>
  <si>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</si>
  <si>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</si>
  <si>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</si>
  <si>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</si>
  <si>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</si>
  <si>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</si>
  <si>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</si>
  <si>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</si>
  <si>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</si>
  <si>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</si>
  <si>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</si>
  <si>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</si>
  <si>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</si>
  <si>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</si>
  <si>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</si>
  <si>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</si>
  <si>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</si>
  <si>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</si>
  <si>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</si>
  <si>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</si>
  <si>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</si>
  <si>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</si>
  <si>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</si>
  <si>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</si>
  <si>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</si>
  <si>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</si>
  <si>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</si>
  <si>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</si>
  <si>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</si>
  <si>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</si>
  <si>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</si>
  <si>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</si>
  <si>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</si>
  <si>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</si>
  <si>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</si>
  <si>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</si>
  <si>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</si>
  <si>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</si>
  <si>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</si>
  <si>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</si>
  <si>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</si>
  <si>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</si>
  <si>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</si>
  <si>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</si>
  <si>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</si>
  <si>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</si>
  <si>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</si>
  <si>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</si>
  <si>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</si>
  <si>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</si>
  <si>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</si>
  <si>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</si>
  <si>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</si>
  <si>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</si>
  <si>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</si>
  <si>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</si>
  <si>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</si>
  <si>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</si>
  <si>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</si>
  <si>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</si>
  <si>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</si>
  <si>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</si>
  <si>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</si>
  <si>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</si>
  <si>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</si>
  <si>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</si>
  <si>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</si>
  <si>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</si>
  <si>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</si>
  <si>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</si>
  <si>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</si>
  <si>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</si>
  <si>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</si>
  <si>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</si>
  <si>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</si>
  <si>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</si>
  <si>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</si>
  <si>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</si>
  <si>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</si>
  <si>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</si>
  <si>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</si>
  <si>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</si>
  <si>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</si>
  <si>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</si>
  <si>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</si>
  <si>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</si>
  <si>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</si>
  <si>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</si>
  <si>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</si>
  <si>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</si>
  <si>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</si>
  <si>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</si>
  <si>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</si>
  <si>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</si>
  <si>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</si>
  <si>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</si>
  <si>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</si>
  <si>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</si>
  <si>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</si>
  <si>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</si>
  <si>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</si>
  <si>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</si>
  <si>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</si>
  <si>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</si>
  <si>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</si>
  <si>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</si>
  <si>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</si>
  <si>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</si>
  <si>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</si>
  <si>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</si>
  <si>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</si>
  <si>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</si>
  <si>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</si>
  <si>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</si>
  <si>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</si>
  <si>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</si>
  <si>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</si>
  <si>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</si>
  <si>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</si>
  <si>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</si>
  <si>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</si>
  <si>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</si>
  <si>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</si>
  <si>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</si>
  <si>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</si>
  <si>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</si>
  <si>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</si>
  <si>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</si>
  <si>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</si>
  <si>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</si>
  <si>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</si>
  <si>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</si>
  <si>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</si>
  <si>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</si>
  <si>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</si>
  <si>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</si>
  <si>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</si>
  <si>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</si>
  <si>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</si>
  <si>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</si>
  <si>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</si>
  <si>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</si>
  <si>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</si>
  <si>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</si>
  <si>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</si>
  <si>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</si>
  <si>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</si>
  <si>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</si>
  <si>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</si>
  <si>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</si>
  <si>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</si>
  <si>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</si>
  <si>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</si>
  <si>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</si>
  <si>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</si>
  <si>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</si>
  <si>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</si>
  <si>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</si>
  <si>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</si>
  <si>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</si>
  <si>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</si>
  <si>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</si>
  <si>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</si>
  <si>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</si>
  <si>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</si>
  <si>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</si>
  <si>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</si>
  <si>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</si>
  <si>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</si>
  <si>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</si>
  <si>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</si>
  <si>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</si>
  <si>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</si>
  <si>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</si>
  <si>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</si>
  <si>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</si>
  <si>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</si>
  <si>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</si>
  <si>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</si>
  <si>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</si>
  <si>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</si>
  <si>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</si>
  <si>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</si>
  <si>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</si>
  <si>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</si>
  <si>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</si>
  <si>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</si>
  <si>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</si>
  <si>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</si>
  <si>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</si>
  <si>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</si>
  <si>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</si>
  <si>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</si>
  <si>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</si>
  <si>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</si>
  <si>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</si>
  <si>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</si>
  <si>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</si>
  <si>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</si>
  <si>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</si>
  <si>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</si>
  <si>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</si>
  <si>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</si>
  <si>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</si>
  <si>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</si>
  <si>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</si>
  <si>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</si>
  <si>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</si>
  <si>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</si>
  <si>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</si>
  <si>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</si>
  <si>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</si>
  <si>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</si>
  <si>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</si>
  <si>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</si>
  <si>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</si>
  <si>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</si>
  <si>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</si>
  <si>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</si>
  <si>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</si>
  <si>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</si>
  <si>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</si>
  <si>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</si>
  <si>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</si>
  <si>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</si>
  <si>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</si>
  <si>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</si>
  <si>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</si>
  <si>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</si>
  <si>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</si>
  <si>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</si>
  <si>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</si>
  <si>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</si>
  <si>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</si>
  <si>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</si>
  <si>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</si>
  <si>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</si>
  <si>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</si>
  <si>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</si>
  <si>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</si>
  <si>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</si>
  <si>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</si>
  <si>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</si>
  <si>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</si>
  <si>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</si>
  <si>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</si>
  <si>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</si>
  <si>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</si>
  <si>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</si>
  <si>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</si>
  <si>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</si>
  <si>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</si>
  <si>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</si>
  <si>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</si>
  <si>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</si>
  <si>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</si>
  <si>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</si>
  <si>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</si>
  <si>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</si>
  <si>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</si>
  <si>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</si>
  <si>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</si>
  <si>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</si>
  <si>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</si>
  <si>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3. "ИНТЕРЛИХТЕР СЛОВАКИЯ" ЕООД</t>
  </si>
  <si>
    <t xml:space="preserve"> трето тримесечие на 2010 година</t>
  </si>
  <si>
    <t xml:space="preserve">Дата на съставяне: 29.10.2010 г. </t>
  </si>
  <si>
    <t>29.10.2010 г.</t>
  </si>
  <si>
    <t xml:space="preserve">Дата на съставяне:29.10.2010 г.                                       </t>
  </si>
  <si>
    <t xml:space="preserve">Дата  на съставяне:29.10.2010 г.                                                                                                                         </t>
  </si>
  <si>
    <t xml:space="preserve">Дата на съставяне: 29.10.2010 г.                   </t>
  </si>
  <si>
    <t>Дата на съставяне:29.10.2010 г.</t>
  </si>
  <si>
    <t>2. "BLUE SEA HORIZON CORP"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</si>
</sst>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7">
      <selection activeCell="G67" sqref="G6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862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3569</v>
      </c>
      <c r="D12" s="151">
        <v>3677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3983</v>
      </c>
      <c r="D13" s="151">
        <v>4131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3645</v>
      </c>
      <c r="D14" s="151">
        <v>3769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42342</v>
      </c>
      <c r="D15" s="151">
        <v>28573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32</v>
      </c>
      <c r="D16" s="151">
        <v>37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1495</v>
      </c>
      <c r="D17" s="151">
        <v>12781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73182</v>
      </c>
      <c r="D19" s="155">
        <f>SUM(D11:D18)</f>
        <v>71084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15398</v>
      </c>
      <c r="H21" s="156">
        <f>SUM(H22:H24)</f>
        <v>12237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3318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83</v>
      </c>
      <c r="D24" s="151">
        <v>104</v>
      </c>
      <c r="E24" s="237" t="s">
        <v>72</v>
      </c>
      <c r="F24" s="242" t="s">
        <v>73</v>
      </c>
      <c r="G24" s="152">
        <v>11827</v>
      </c>
      <c r="H24" s="152">
        <v>8919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24801</v>
      </c>
      <c r="H25" s="154">
        <f>H19+H20+H21</f>
        <v>21640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83</v>
      </c>
      <c r="D27" s="155">
        <f>SUM(D23:D26)</f>
        <v>104</v>
      </c>
      <c r="E27" s="253" t="s">
        <v>83</v>
      </c>
      <c r="F27" s="242" t="s">
        <v>84</v>
      </c>
      <c r="G27" s="154">
        <f>SUM(G28:G30)</f>
        <v>658</v>
      </c>
      <c r="H27" s="154">
        <f>SUM(H28:H30)</f>
        <v>412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658</v>
      </c>
      <c r="H28" s="152">
        <v>412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1378</v>
      </c>
      <c r="H31" s="152">
        <v>3407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2036</v>
      </c>
      <c r="H33" s="154">
        <f>H27+H31+H32</f>
        <v>3819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2286</v>
      </c>
      <c r="D34" s="155">
        <f>SUM(D35:D38)</f>
        <v>2283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2269</v>
      </c>
      <c r="D35" s="151">
        <v>2266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62546</v>
      </c>
      <c r="H36" s="154">
        <f>H25+H17+H33</f>
        <v>61168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1160</v>
      </c>
      <c r="H43" s="152">
        <v>1433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250</v>
      </c>
      <c r="H44" s="152">
        <v>325</v>
      </c>
    </row>
    <row r="45" spans="1:15" ht="15">
      <c r="A45" s="235" t="s">
        <v>136</v>
      </c>
      <c r="B45" s="249" t="s">
        <v>137</v>
      </c>
      <c r="C45" s="155">
        <f>C34+C39+C44</f>
        <v>2286</v>
      </c>
      <c r="D45" s="155">
        <f>D34+D39+D44</f>
        <v>2283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7072</v>
      </c>
      <c r="H48" s="152">
        <v>8214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8482</v>
      </c>
      <c r="H49" s="154">
        <f>SUM(H43:H48)</f>
        <v>9972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41</v>
      </c>
      <c r="H52" s="152">
        <v>50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1062</v>
      </c>
      <c r="H53" s="152">
        <v>1062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75551</v>
      </c>
      <c r="D55" s="155">
        <f>D19+D20+D21+D27+D32+D45+D51+D53+D54</f>
        <v>73471</v>
      </c>
      <c r="E55" s="237" t="s">
        <v>172</v>
      </c>
      <c r="F55" s="261" t="s">
        <v>173</v>
      </c>
      <c r="G55" s="154">
        <f>G49+G51+G52+G53+G54</f>
        <v>9585</v>
      </c>
      <c r="H55" s="154">
        <f>H49+H51+H52+H53+H54</f>
        <v>11084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1401</v>
      </c>
      <c r="D58" s="151">
        <v>1323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1615</v>
      </c>
      <c r="H60" s="152">
        <v>1561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10593</v>
      </c>
      <c r="H61" s="154">
        <f>SUM(H62:H68)</f>
        <v>7073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2041</v>
      </c>
      <c r="H62" s="152">
        <v>874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1401</v>
      </c>
      <c r="D64" s="155">
        <f>SUM(D58:D63)</f>
        <v>1323</v>
      </c>
      <c r="E64" s="237" t="s">
        <v>200</v>
      </c>
      <c r="F64" s="242" t="s">
        <v>201</v>
      </c>
      <c r="G64" s="152">
        <v>5796</v>
      </c>
      <c r="H64" s="152">
        <v>3618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129</v>
      </c>
      <c r="H65" s="152">
        <v>34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2025</v>
      </c>
      <c r="H66" s="152">
        <v>1946</v>
      </c>
    </row>
    <row r="67" spans="1:8" ht="15">
      <c r="A67" s="235" t="s">
        <v>207</v>
      </c>
      <c r="B67" s="241" t="s">
        <v>208</v>
      </c>
      <c r="C67" s="151">
        <v>81</v>
      </c>
      <c r="D67" s="151">
        <v>84</v>
      </c>
      <c r="E67" s="237" t="s">
        <v>209</v>
      </c>
      <c r="F67" s="242" t="s">
        <v>210</v>
      </c>
      <c r="G67" s="152">
        <v>498</v>
      </c>
      <c r="H67" s="152">
        <v>505</v>
      </c>
    </row>
    <row r="68" spans="1:8" ht="15">
      <c r="A68" s="235" t="s">
        <v>211</v>
      </c>
      <c r="B68" s="241" t="s">
        <v>212</v>
      </c>
      <c r="C68" s="151">
        <v>3454</v>
      </c>
      <c r="D68" s="151">
        <v>2433</v>
      </c>
      <c r="E68" s="237" t="s">
        <v>213</v>
      </c>
      <c r="F68" s="242" t="s">
        <v>214</v>
      </c>
      <c r="G68" s="152">
        <v>104</v>
      </c>
      <c r="H68" s="152">
        <v>96</v>
      </c>
    </row>
    <row r="69" spans="1:8" ht="15">
      <c r="A69" s="235" t="s">
        <v>215</v>
      </c>
      <c r="B69" s="241" t="s">
        <v>216</v>
      </c>
      <c r="C69" s="151">
        <v>2262</v>
      </c>
      <c r="D69" s="151">
        <v>2386</v>
      </c>
      <c r="E69" s="251" t="s">
        <v>78</v>
      </c>
      <c r="F69" s="242" t="s">
        <v>217</v>
      </c>
      <c r="G69" s="152">
        <v>42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521</v>
      </c>
      <c r="D71" s="151">
        <v>292</v>
      </c>
      <c r="E71" s="253" t="s">
        <v>46</v>
      </c>
      <c r="F71" s="273" t="s">
        <v>224</v>
      </c>
      <c r="G71" s="161">
        <f>G59+G60+G61+G69+G70</f>
        <v>12250</v>
      </c>
      <c r="H71" s="161">
        <f>H59+H60+H61+H69+H70</f>
        <v>8680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552</v>
      </c>
      <c r="D72" s="151">
        <v>267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160</v>
      </c>
      <c r="D74" s="151">
        <v>156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7030</v>
      </c>
      <c r="D75" s="155">
        <f>SUM(D67:D74)</f>
        <v>5618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12261</v>
      </c>
      <c r="H79" s="162">
        <f>H71+H74+H75+H76</f>
        <v>8691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6</v>
      </c>
      <c r="D82" s="151">
        <v>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</v>
      </c>
      <c r="D84" s="155">
        <f>D83+D82+D78</f>
        <v>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188</v>
      </c>
      <c r="D87" s="151">
        <v>256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116</v>
      </c>
      <c r="D88" s="151">
        <v>268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100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404</v>
      </c>
      <c r="D91" s="155">
        <f>SUM(D87:D90)</f>
        <v>524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8841</v>
      </c>
      <c r="D93" s="155">
        <f>D64+D75+D84+D91+D92</f>
        <v>7472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84392</v>
      </c>
      <c r="D94" s="164">
        <f>D93+D55</f>
        <v>80943</v>
      </c>
      <c r="E94" s="449" t="s">
        <v>270</v>
      </c>
      <c r="F94" s="289" t="s">
        <v>271</v>
      </c>
      <c r="G94" s="165">
        <f>G36+G39+G55+G79</f>
        <v>84392</v>
      </c>
      <c r="H94" s="165">
        <f>H36+H39+H55+H79</f>
        <v>80943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20:D21 C11:D18 C30:D30 C23:D26 C40:D44 C47:D50 C53:D54 G62:H70 C35:D38 C79:D83 C67:D74 C92:D92 C87:D90 G74:H76 G19:H19 G22:H24 G28:H28 G11:H13 G59:H60 G43:H48 G51:H54 C58: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 трето тримесечие на 2010 година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9752</v>
      </c>
      <c r="D9" s="46">
        <v>9554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4778</v>
      </c>
      <c r="D10" s="46">
        <v>6538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908</v>
      </c>
      <c r="D11" s="46">
        <v>1049</v>
      </c>
      <c r="E11" s="300" t="s">
        <v>293</v>
      </c>
      <c r="F11" s="549" t="s">
        <v>294</v>
      </c>
      <c r="G11" s="550">
        <v>21967</v>
      </c>
      <c r="H11" s="550">
        <v>25684</v>
      </c>
    </row>
    <row r="12" spans="1:8" ht="12">
      <c r="A12" s="298" t="s">
        <v>295</v>
      </c>
      <c r="B12" s="299" t="s">
        <v>296</v>
      </c>
      <c r="C12" s="46">
        <v>2558</v>
      </c>
      <c r="D12" s="46">
        <v>2864</v>
      </c>
      <c r="E12" s="300" t="s">
        <v>78</v>
      </c>
      <c r="F12" s="549" t="s">
        <v>297</v>
      </c>
      <c r="G12" s="550">
        <v>983</v>
      </c>
      <c r="H12" s="550">
        <v>12733</v>
      </c>
    </row>
    <row r="13" spans="1:18" ht="12">
      <c r="A13" s="298" t="s">
        <v>298</v>
      </c>
      <c r="B13" s="299" t="s">
        <v>299</v>
      </c>
      <c r="C13" s="46">
        <v>699</v>
      </c>
      <c r="D13" s="46">
        <v>807</v>
      </c>
      <c r="E13" s="301" t="s">
        <v>51</v>
      </c>
      <c r="F13" s="551" t="s">
        <v>300</v>
      </c>
      <c r="G13" s="548">
        <f>SUM(G9:G12)</f>
        <v>22950</v>
      </c>
      <c r="H13" s="548">
        <f>SUM(H9:H12)</f>
        <v>38417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15</v>
      </c>
      <c r="D14" s="46">
        <v>9403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2722</v>
      </c>
      <c r="D16" s="47">
        <v>4106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21432</v>
      </c>
      <c r="D19" s="49">
        <f>SUM(D9:D15)+D16</f>
        <v>34321</v>
      </c>
      <c r="E19" s="304" t="s">
        <v>317</v>
      </c>
      <c r="F19" s="552" t="s">
        <v>318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567</v>
      </c>
      <c r="H20" s="550">
        <v>109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1</v>
      </c>
    </row>
    <row r="22" spans="1:8" ht="24">
      <c r="A22" s="304" t="s">
        <v>324</v>
      </c>
      <c r="B22" s="305" t="s">
        <v>325</v>
      </c>
      <c r="C22" s="46">
        <v>463</v>
      </c>
      <c r="D22" s="46">
        <v>122</v>
      </c>
      <c r="E22" s="304" t="s">
        <v>326</v>
      </c>
      <c r="F22" s="552" t="s">
        <v>327</v>
      </c>
      <c r="G22" s="550">
        <v>313</v>
      </c>
      <c r="H22" s="550">
        <v>106</v>
      </c>
    </row>
    <row r="23" spans="1:8" ht="24">
      <c r="A23" s="298" t="s">
        <v>328</v>
      </c>
      <c r="B23" s="305" t="s">
        <v>329</v>
      </c>
      <c r="C23" s="46">
        <v>1</v>
      </c>
      <c r="D23" s="46">
        <v>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338</v>
      </c>
      <c r="D24" s="46">
        <v>121</v>
      </c>
      <c r="E24" s="301" t="s">
        <v>103</v>
      </c>
      <c r="F24" s="554" t="s">
        <v>334</v>
      </c>
      <c r="G24" s="548">
        <f>SUM(G19:G23)</f>
        <v>880</v>
      </c>
      <c r="H24" s="548">
        <f>SUM(H19:H23)</f>
        <v>217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65</v>
      </c>
      <c r="D25" s="46">
        <v>64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867</v>
      </c>
      <c r="D26" s="49">
        <f>SUM(D22:D25)</f>
        <v>308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22299</v>
      </c>
      <c r="D28" s="50">
        <f>D26+D19</f>
        <v>34629</v>
      </c>
      <c r="E28" s="127" t="s">
        <v>339</v>
      </c>
      <c r="F28" s="554" t="s">
        <v>340</v>
      </c>
      <c r="G28" s="548">
        <f>G13+G15+G24</f>
        <v>23830</v>
      </c>
      <c r="H28" s="548">
        <f>H13+H15+H24</f>
        <v>38634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1531</v>
      </c>
      <c r="D30" s="50">
        <f>IF((H28-D28)&gt;0,H28-D28,0)</f>
        <v>4005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22299</v>
      </c>
      <c r="D33" s="49">
        <f>D28+D31+D32</f>
        <v>34629</v>
      </c>
      <c r="E33" s="127" t="s">
        <v>353</v>
      </c>
      <c r="F33" s="554" t="s">
        <v>354</v>
      </c>
      <c r="G33" s="53">
        <f>G32+G31+G28</f>
        <v>23830</v>
      </c>
      <c r="H33" s="53">
        <f>H32+H31+H28</f>
        <v>38634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1531</v>
      </c>
      <c r="D34" s="50">
        <f>IF((H33-D33)&gt;0,H33-D33,0)</f>
        <v>4005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153</v>
      </c>
      <c r="D35" s="49">
        <f>D36+D37+D38</f>
        <v>401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153</v>
      </c>
      <c r="D36" s="46">
        <v>401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1378</v>
      </c>
      <c r="D39" s="460">
        <f>+IF((H33-D33-D35)&gt;0,H33-D33-D35,0)</f>
        <v>3604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1378</v>
      </c>
      <c r="D41" s="52">
        <f>IF(H39=0,IF(D39-D40&gt;0,D39-D40+H40,0),IF(H39-H40&lt;0,H40-H39+D39,0))</f>
        <v>3604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23830</v>
      </c>
      <c r="D42" s="53">
        <f>D33+D35+D39</f>
        <v>38634</v>
      </c>
      <c r="E42" s="128" t="s">
        <v>380</v>
      </c>
      <c r="F42" s="129" t="s">
        <v>381</v>
      </c>
      <c r="G42" s="53">
        <f>G39+G33</f>
        <v>23830</v>
      </c>
      <c r="H42" s="53">
        <f>H39+H33</f>
        <v>38634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860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875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трето тримесечие на 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22899</v>
      </c>
      <c r="D10" s="54">
        <v>26305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-14736</v>
      </c>
      <c r="D11" s="54">
        <v>-16722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-4766</v>
      </c>
      <c r="D13" s="54">
        <v>-5865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-23</v>
      </c>
      <c r="D14" s="54">
        <v>-349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-95</v>
      </c>
      <c r="D15" s="54">
        <v>-426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-31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-279</v>
      </c>
      <c r="D19" s="54">
        <v>-220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2969</v>
      </c>
      <c r="D20" s="55">
        <f>SUM(D10:D19)</f>
        <v>2720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-2855</v>
      </c>
      <c r="D22" s="54">
        <v>-9173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6519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</v>
      </c>
      <c r="D27" s="54">
        <v>-200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567</v>
      </c>
      <c r="D30" s="54">
        <v>29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-2291</v>
      </c>
      <c r="D32" s="55">
        <f>SUM(D22:D31)</f>
        <v>-2825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828</v>
      </c>
      <c r="D36" s="54">
        <v>828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-75</v>
      </c>
      <c r="D37" s="54">
        <v>-85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-1088</v>
      </c>
      <c r="D38" s="54">
        <v>-231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-463</v>
      </c>
      <c r="D41" s="54">
        <v>-101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-798</v>
      </c>
      <c r="D42" s="55">
        <f>SUM(D34:D41)</f>
        <v>411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-120</v>
      </c>
      <c r="D43" s="55">
        <f>D42+D32+D20</f>
        <v>306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524</v>
      </c>
      <c r="D44" s="132">
        <v>320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404</v>
      </c>
      <c r="D45" s="55">
        <f>D44+D43</f>
        <v>626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404</v>
      </c>
      <c r="D46" s="56">
        <v>626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 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3" bottom="0.39" header="0.21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трето тримесечие на 2010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3318</v>
      </c>
      <c r="G11" s="58">
        <f>'справка №1-БАЛАНС'!H23</f>
        <v>0</v>
      </c>
      <c r="H11" s="60">
        <v>8919</v>
      </c>
      <c r="I11" s="58">
        <f>'справка №1-БАЛАНС'!H28+'справка №1-БАЛАНС'!H31</f>
        <v>3819</v>
      </c>
      <c r="J11" s="58">
        <f>'справка №1-БАЛАНС'!H29+'справка №1-БАЛАНС'!H32</f>
        <v>0</v>
      </c>
      <c r="K11" s="60"/>
      <c r="L11" s="344">
        <f>SUM(C11:K11)</f>
        <v>61168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3318</v>
      </c>
      <c r="G15" s="61">
        <f t="shared" si="2"/>
        <v>0</v>
      </c>
      <c r="H15" s="61">
        <f t="shared" si="2"/>
        <v>8919</v>
      </c>
      <c r="I15" s="61">
        <f t="shared" si="2"/>
        <v>3819</v>
      </c>
      <c r="J15" s="61">
        <f t="shared" si="2"/>
        <v>0</v>
      </c>
      <c r="K15" s="61">
        <f t="shared" si="2"/>
        <v>0</v>
      </c>
      <c r="L15" s="344">
        <f t="shared" si="1"/>
        <v>61168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1378</v>
      </c>
      <c r="J16" s="345">
        <f>+'справка №1-БАЛАНС'!G32</f>
        <v>0</v>
      </c>
      <c r="K16" s="60"/>
      <c r="L16" s="344">
        <f t="shared" si="1"/>
        <v>1378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253</v>
      </c>
      <c r="G17" s="62">
        <f t="shared" si="3"/>
        <v>0</v>
      </c>
      <c r="H17" s="62">
        <f t="shared" si="3"/>
        <v>3154</v>
      </c>
      <c r="I17" s="62">
        <f t="shared" si="3"/>
        <v>-3407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253</v>
      </c>
      <c r="G19" s="60"/>
      <c r="H19" s="60">
        <v>3154</v>
      </c>
      <c r="I19" s="60">
        <v>-3407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-246</v>
      </c>
      <c r="I28" s="60">
        <v>246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11827</v>
      </c>
      <c r="I29" s="59">
        <f t="shared" si="6"/>
        <v>2036</v>
      </c>
      <c r="J29" s="59">
        <f t="shared" si="6"/>
        <v>0</v>
      </c>
      <c r="K29" s="59">
        <f t="shared" si="6"/>
        <v>0</v>
      </c>
      <c r="L29" s="344">
        <f t="shared" si="1"/>
        <v>62546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11827</v>
      </c>
      <c r="I32" s="59">
        <f t="shared" si="7"/>
        <v>2036</v>
      </c>
      <c r="J32" s="59">
        <f t="shared" si="7"/>
        <v>0</v>
      </c>
      <c r="K32" s="59">
        <f t="shared" si="7"/>
        <v>0</v>
      </c>
      <c r="L32" s="344">
        <f t="shared" si="1"/>
        <v>62546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856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864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7">
      <selection activeCell="L23" sqref="L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трето тримесечие на 2010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4272</v>
      </c>
      <c r="E10" s="189"/>
      <c r="F10" s="189">
        <v>17</v>
      </c>
      <c r="G10" s="74">
        <f aca="true" t="shared" si="2" ref="G10:G39">D10+E10-F10</f>
        <v>4255</v>
      </c>
      <c r="H10" s="65"/>
      <c r="I10" s="65"/>
      <c r="J10" s="74">
        <f aca="true" t="shared" si="3" ref="J10:J39">G10+H10-I10</f>
        <v>4255</v>
      </c>
      <c r="K10" s="65">
        <v>595</v>
      </c>
      <c r="L10" s="65">
        <v>98</v>
      </c>
      <c r="M10" s="65">
        <v>7</v>
      </c>
      <c r="N10" s="74">
        <f aca="true" t="shared" si="4" ref="N10:N39">K10+L10-M10</f>
        <v>686</v>
      </c>
      <c r="O10" s="65"/>
      <c r="P10" s="65"/>
      <c r="Q10" s="74">
        <f t="shared" si="0"/>
        <v>686</v>
      </c>
      <c r="R10" s="74">
        <f t="shared" si="1"/>
        <v>3569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5037</v>
      </c>
      <c r="E11" s="189">
        <v>3</v>
      </c>
      <c r="F11" s="189">
        <v>1</v>
      </c>
      <c r="G11" s="74">
        <f t="shared" si="2"/>
        <v>5039</v>
      </c>
      <c r="H11" s="65"/>
      <c r="I11" s="65"/>
      <c r="J11" s="74">
        <f t="shared" si="3"/>
        <v>5039</v>
      </c>
      <c r="K11" s="65">
        <v>906</v>
      </c>
      <c r="L11" s="65">
        <v>151</v>
      </c>
      <c r="M11" s="65">
        <v>1</v>
      </c>
      <c r="N11" s="74">
        <f t="shared" si="4"/>
        <v>1056</v>
      </c>
      <c r="O11" s="65"/>
      <c r="P11" s="65"/>
      <c r="Q11" s="74">
        <f t="shared" si="0"/>
        <v>1056</v>
      </c>
      <c r="R11" s="74">
        <f t="shared" si="1"/>
        <v>3983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4330</v>
      </c>
      <c r="E12" s="189">
        <v>15</v>
      </c>
      <c r="F12" s="189"/>
      <c r="G12" s="74">
        <f t="shared" si="2"/>
        <v>4345</v>
      </c>
      <c r="H12" s="65"/>
      <c r="I12" s="65"/>
      <c r="J12" s="74">
        <f t="shared" si="3"/>
        <v>4345</v>
      </c>
      <c r="K12" s="65">
        <v>561</v>
      </c>
      <c r="L12" s="65">
        <v>139</v>
      </c>
      <c r="M12" s="65"/>
      <c r="N12" s="74">
        <f t="shared" si="4"/>
        <v>700</v>
      </c>
      <c r="O12" s="65"/>
      <c r="P12" s="65"/>
      <c r="Q12" s="74">
        <f t="shared" si="0"/>
        <v>700</v>
      </c>
      <c r="R12" s="74">
        <f t="shared" si="1"/>
        <v>3645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41860</v>
      </c>
      <c r="E13" s="189">
        <v>14443</v>
      </c>
      <c r="F13" s="189">
        <v>283</v>
      </c>
      <c r="G13" s="74">
        <f t="shared" si="2"/>
        <v>56020</v>
      </c>
      <c r="H13" s="65"/>
      <c r="I13" s="65"/>
      <c r="J13" s="74">
        <f t="shared" si="3"/>
        <v>56020</v>
      </c>
      <c r="K13" s="65">
        <v>13287</v>
      </c>
      <c r="L13" s="65">
        <v>478</v>
      </c>
      <c r="M13" s="65">
        <v>87</v>
      </c>
      <c r="N13" s="74">
        <f t="shared" si="4"/>
        <v>13678</v>
      </c>
      <c r="O13" s="65"/>
      <c r="P13" s="65"/>
      <c r="Q13" s="74">
        <f t="shared" si="0"/>
        <v>13678</v>
      </c>
      <c r="R13" s="74">
        <f t="shared" si="1"/>
        <v>42342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382</v>
      </c>
      <c r="E14" s="189">
        <v>15</v>
      </c>
      <c r="F14" s="189"/>
      <c r="G14" s="74">
        <f t="shared" si="2"/>
        <v>397</v>
      </c>
      <c r="H14" s="65"/>
      <c r="I14" s="65"/>
      <c r="J14" s="74">
        <f t="shared" si="3"/>
        <v>397</v>
      </c>
      <c r="K14" s="65">
        <v>345</v>
      </c>
      <c r="L14" s="65">
        <v>20</v>
      </c>
      <c r="M14" s="65"/>
      <c r="N14" s="74">
        <f t="shared" si="4"/>
        <v>365</v>
      </c>
      <c r="O14" s="65"/>
      <c r="P14" s="65"/>
      <c r="Q14" s="74">
        <f t="shared" si="0"/>
        <v>365</v>
      </c>
      <c r="R14" s="74">
        <f t="shared" si="1"/>
        <v>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12781</v>
      </c>
      <c r="E15" s="457">
        <v>3264</v>
      </c>
      <c r="F15" s="457">
        <v>14550</v>
      </c>
      <c r="G15" s="74">
        <f t="shared" si="2"/>
        <v>1495</v>
      </c>
      <c r="H15" s="458"/>
      <c r="I15" s="458"/>
      <c r="J15" s="74">
        <f t="shared" si="3"/>
        <v>1495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1495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86778</v>
      </c>
      <c r="E17" s="194">
        <f>SUM(E9:E16)</f>
        <v>17740</v>
      </c>
      <c r="F17" s="194">
        <f>SUM(F9:F16)</f>
        <v>14851</v>
      </c>
      <c r="G17" s="74">
        <f t="shared" si="2"/>
        <v>89667</v>
      </c>
      <c r="H17" s="75">
        <f>SUM(H9:H16)</f>
        <v>0</v>
      </c>
      <c r="I17" s="75">
        <f>SUM(I9:I16)</f>
        <v>0</v>
      </c>
      <c r="J17" s="74">
        <f t="shared" si="3"/>
        <v>89667</v>
      </c>
      <c r="K17" s="75">
        <f>SUM(K9:K16)</f>
        <v>15694</v>
      </c>
      <c r="L17" s="75">
        <f>SUM(L9:L16)</f>
        <v>886</v>
      </c>
      <c r="M17" s="75">
        <f>SUM(M9:M16)</f>
        <v>95</v>
      </c>
      <c r="N17" s="74">
        <f t="shared" si="4"/>
        <v>16485</v>
      </c>
      <c r="O17" s="75">
        <f>SUM(O9:O16)</f>
        <v>0</v>
      </c>
      <c r="P17" s="75">
        <f>SUM(P9:P16)</f>
        <v>0</v>
      </c>
      <c r="Q17" s="74">
        <f t="shared" si="5"/>
        <v>16485</v>
      </c>
      <c r="R17" s="74">
        <f t="shared" si="6"/>
        <v>73182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154</v>
      </c>
      <c r="E22" s="189">
        <v>1</v>
      </c>
      <c r="F22" s="189"/>
      <c r="G22" s="74">
        <f t="shared" si="2"/>
        <v>155</v>
      </c>
      <c r="H22" s="65"/>
      <c r="I22" s="65"/>
      <c r="J22" s="74">
        <f t="shared" si="3"/>
        <v>155</v>
      </c>
      <c r="K22" s="65">
        <v>50</v>
      </c>
      <c r="L22" s="65">
        <v>22</v>
      </c>
      <c r="M22" s="65"/>
      <c r="N22" s="74">
        <f t="shared" si="4"/>
        <v>72</v>
      </c>
      <c r="O22" s="65"/>
      <c r="P22" s="65"/>
      <c r="Q22" s="74">
        <f t="shared" si="5"/>
        <v>72</v>
      </c>
      <c r="R22" s="74">
        <f t="shared" si="6"/>
        <v>83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154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155</v>
      </c>
      <c r="H25" s="66">
        <f t="shared" si="7"/>
        <v>0</v>
      </c>
      <c r="I25" s="66">
        <f t="shared" si="7"/>
        <v>0</v>
      </c>
      <c r="J25" s="67">
        <f t="shared" si="3"/>
        <v>155</v>
      </c>
      <c r="K25" s="66">
        <f t="shared" si="7"/>
        <v>50</v>
      </c>
      <c r="L25" s="66">
        <f t="shared" si="7"/>
        <v>22</v>
      </c>
      <c r="M25" s="66">
        <f t="shared" si="7"/>
        <v>0</v>
      </c>
      <c r="N25" s="67">
        <f t="shared" si="4"/>
        <v>72</v>
      </c>
      <c r="O25" s="66">
        <f t="shared" si="7"/>
        <v>0</v>
      </c>
      <c r="P25" s="66">
        <f t="shared" si="7"/>
        <v>0</v>
      </c>
      <c r="Q25" s="67">
        <f t="shared" si="5"/>
        <v>72</v>
      </c>
      <c r="R25" s="67">
        <f t="shared" si="6"/>
        <v>83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2283</v>
      </c>
      <c r="E27" s="192">
        <f aca="true" t="shared" si="8" ref="E27:P27">SUM(E28:E31)</f>
        <v>3</v>
      </c>
      <c r="F27" s="192">
        <f t="shared" si="8"/>
        <v>0</v>
      </c>
      <c r="G27" s="71">
        <f t="shared" si="2"/>
        <v>2286</v>
      </c>
      <c r="H27" s="70">
        <f t="shared" si="8"/>
        <v>0</v>
      </c>
      <c r="I27" s="70">
        <f t="shared" si="8"/>
        <v>0</v>
      </c>
      <c r="J27" s="71">
        <f t="shared" si="3"/>
        <v>2286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2286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2266</v>
      </c>
      <c r="E28" s="189">
        <v>3</v>
      </c>
      <c r="F28" s="189"/>
      <c r="G28" s="74">
        <f t="shared" si="2"/>
        <v>2269</v>
      </c>
      <c r="H28" s="65"/>
      <c r="I28" s="65"/>
      <c r="J28" s="74">
        <f t="shared" si="3"/>
        <v>2269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2269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2283</v>
      </c>
      <c r="E38" s="194">
        <f aca="true" t="shared" si="12" ref="E38:P38">E27+E32+E37</f>
        <v>3</v>
      </c>
      <c r="F38" s="194">
        <f t="shared" si="12"/>
        <v>0</v>
      </c>
      <c r="G38" s="74">
        <f t="shared" si="2"/>
        <v>2286</v>
      </c>
      <c r="H38" s="75">
        <f t="shared" si="12"/>
        <v>0</v>
      </c>
      <c r="I38" s="75">
        <f t="shared" si="12"/>
        <v>0</v>
      </c>
      <c r="J38" s="74">
        <f t="shared" si="3"/>
        <v>2286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2286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89215</v>
      </c>
      <c r="E40" s="438">
        <f>E17+E18+E19+E25+E38+E39</f>
        <v>17744</v>
      </c>
      <c r="F40" s="438">
        <f aca="true" t="shared" si="13" ref="F40:R40">F17+F18+F19+F25+F38+F39</f>
        <v>14851</v>
      </c>
      <c r="G40" s="438">
        <f t="shared" si="13"/>
        <v>92108</v>
      </c>
      <c r="H40" s="438">
        <f t="shared" si="13"/>
        <v>0</v>
      </c>
      <c r="I40" s="438">
        <f t="shared" si="13"/>
        <v>0</v>
      </c>
      <c r="J40" s="438">
        <f t="shared" si="13"/>
        <v>92108</v>
      </c>
      <c r="K40" s="438">
        <f t="shared" si="13"/>
        <v>15744</v>
      </c>
      <c r="L40" s="438">
        <f t="shared" si="13"/>
        <v>908</v>
      </c>
      <c r="M40" s="438">
        <f t="shared" si="13"/>
        <v>95</v>
      </c>
      <c r="N40" s="438">
        <f t="shared" si="13"/>
        <v>16557</v>
      </c>
      <c r="O40" s="438">
        <f t="shared" si="13"/>
        <v>0</v>
      </c>
      <c r="P40" s="438">
        <f t="shared" si="13"/>
        <v>0</v>
      </c>
      <c r="Q40" s="438">
        <f t="shared" si="13"/>
        <v>16557</v>
      </c>
      <c r="R40" s="438">
        <f t="shared" si="13"/>
        <v>75551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864</v>
      </c>
      <c r="J45" s="349"/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C93" sqref="C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трето тримесечие на 2010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81</v>
      </c>
      <c r="D24" s="119">
        <f>SUM(D25:D27)</f>
        <v>81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78</v>
      </c>
      <c r="D26" s="108">
        <v>78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3</v>
      </c>
      <c r="D27" s="108">
        <v>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3454</v>
      </c>
      <c r="D28" s="108">
        <v>3454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2262</v>
      </c>
      <c r="D29" s="108">
        <v>2262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511</v>
      </c>
      <c r="D31" s="108">
        <v>511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10</v>
      </c>
      <c r="D32" s="108">
        <v>10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552</v>
      </c>
      <c r="D33" s="105">
        <f>SUM(D34:D37)</f>
        <v>552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28</v>
      </c>
      <c r="D34" s="108">
        <v>28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524</v>
      </c>
      <c r="D35" s="108">
        <v>524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160</v>
      </c>
      <c r="D38" s="105">
        <f>SUM(D39:D42)</f>
        <v>160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160</v>
      </c>
      <c r="D42" s="108">
        <v>160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7030</v>
      </c>
      <c r="D43" s="104">
        <f>D24+D28+D29+D31+D30+D32+D33+D38</f>
        <v>7030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7030</v>
      </c>
      <c r="D44" s="103">
        <f>D43+D21+D19+D9</f>
        <v>7030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1160</v>
      </c>
      <c r="D52" s="103">
        <f>SUM(D53:D55)</f>
        <v>0</v>
      </c>
      <c r="E52" s="119">
        <f>C52-D52</f>
        <v>1160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1160</v>
      </c>
      <c r="D53" s="108"/>
      <c r="E53" s="119">
        <f>C53-D53</f>
        <v>1160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250</v>
      </c>
      <c r="D56" s="103">
        <f>D57+D59</f>
        <v>0</v>
      </c>
      <c r="E56" s="119">
        <f t="shared" si="1"/>
        <v>250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250</v>
      </c>
      <c r="D59" s="108"/>
      <c r="E59" s="119">
        <f t="shared" si="1"/>
        <v>250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7072</v>
      </c>
      <c r="D64" s="108"/>
      <c r="E64" s="119">
        <f t="shared" si="1"/>
        <v>7072</v>
      </c>
      <c r="F64" s="110"/>
    </row>
    <row r="65" spans="1:6" ht="12">
      <c r="A65" s="396" t="s">
        <v>709</v>
      </c>
      <c r="B65" s="397" t="s">
        <v>710</v>
      </c>
      <c r="C65" s="109">
        <v>6671</v>
      </c>
      <c r="D65" s="109"/>
      <c r="E65" s="119">
        <f t="shared" si="1"/>
        <v>6671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8482</v>
      </c>
      <c r="D66" s="103">
        <f>D52+D56+D61+D62+D63+D64</f>
        <v>0</v>
      </c>
      <c r="E66" s="119">
        <f t="shared" si="1"/>
        <v>8482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1062</v>
      </c>
      <c r="D68" s="108"/>
      <c r="E68" s="119">
        <f t="shared" si="1"/>
        <v>1062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2041</v>
      </c>
      <c r="D71" s="105">
        <f>SUM(D72:D74)</f>
        <v>2041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2041</v>
      </c>
      <c r="D72" s="108">
        <v>2041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1615</v>
      </c>
      <c r="D80" s="103">
        <f>SUM(D81:D84)</f>
        <v>1615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1515</v>
      </c>
      <c r="D84" s="108">
        <v>1515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8552</v>
      </c>
      <c r="D85" s="104">
        <f>SUM(D86:D90)+D94</f>
        <v>8552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5796</v>
      </c>
      <c r="D87" s="108">
        <v>5796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129</v>
      </c>
      <c r="D88" s="108">
        <v>129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2025</v>
      </c>
      <c r="D89" s="108">
        <v>2025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104</v>
      </c>
      <c r="D90" s="103">
        <f>SUM(D91:D93)</f>
        <v>104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>
        <v>7</v>
      </c>
      <c r="E91" s="119">
        <f t="shared" si="1"/>
        <v>-7</v>
      </c>
      <c r="F91" s="108"/>
    </row>
    <row r="92" spans="1:6" ht="12">
      <c r="A92" s="396" t="s">
        <v>662</v>
      </c>
      <c r="B92" s="397" t="s">
        <v>756</v>
      </c>
      <c r="C92" s="108">
        <v>7</v>
      </c>
      <c r="D92" s="108"/>
      <c r="E92" s="119">
        <f t="shared" si="1"/>
        <v>7</v>
      </c>
      <c r="F92" s="108"/>
    </row>
    <row r="93" spans="1:6" ht="12">
      <c r="A93" s="396" t="s">
        <v>666</v>
      </c>
      <c r="B93" s="397" t="s">
        <v>757</v>
      </c>
      <c r="C93" s="108">
        <v>97</v>
      </c>
      <c r="D93" s="108">
        <v>97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498</v>
      </c>
      <c r="D94" s="108">
        <v>498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42</v>
      </c>
      <c r="D95" s="108">
        <v>42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12250</v>
      </c>
      <c r="D96" s="104">
        <f>D85+D80+D75+D71+D95</f>
        <v>12250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21794</v>
      </c>
      <c r="D97" s="104">
        <f>D96+D68+D66</f>
        <v>12250</v>
      </c>
      <c r="E97" s="104">
        <f>E96+E68+E66</f>
        <v>9544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879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86:D89 F86:F89 C91:D95 F91:F95 C34:D37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4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 трето тримесечие на 2010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7</v>
      </c>
      <c r="G19" s="98"/>
      <c r="H19" s="98">
        <v>1</v>
      </c>
      <c r="I19" s="434">
        <f t="shared" si="0"/>
        <v>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7</v>
      </c>
      <c r="G26" s="85">
        <f t="shared" si="2"/>
        <v>0</v>
      </c>
      <c r="H26" s="85">
        <f t="shared" si="2"/>
        <v>1</v>
      </c>
      <c r="I26" s="434">
        <f t="shared" si="0"/>
        <v>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864</v>
      </c>
      <c r="F31" s="523"/>
      <c r="G31" s="523"/>
      <c r="H31" s="523"/>
      <c r="I31" s="523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67">
      <selection activeCell="D84" sqref="D8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 трето тримесечие на 2010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646</v>
      </c>
      <c r="D12" s="441">
        <v>51</v>
      </c>
      <c r="E12" s="441"/>
      <c r="F12" s="443">
        <f aca="true" t="shared" si="0" ref="F12:F26">C12-E12</f>
        <v>646</v>
      </c>
    </row>
    <row r="13" spans="1:6" ht="12.75">
      <c r="A13" s="36" t="s">
        <v>871</v>
      </c>
      <c r="B13" s="37"/>
      <c r="C13" s="441">
        <v>1608</v>
      </c>
      <c r="D13" s="441">
        <v>94.25</v>
      </c>
      <c r="E13" s="441"/>
      <c r="F13" s="443">
        <f t="shared" si="0"/>
        <v>1608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2254</v>
      </c>
      <c r="D27" s="429"/>
      <c r="E27" s="429">
        <f>SUM(E12:E26)</f>
        <v>0</v>
      </c>
      <c r="F27" s="442">
        <f>SUM(F12:F26)</f>
        <v>2254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2254</v>
      </c>
      <c r="D79" s="429"/>
      <c r="E79" s="429">
        <f>E78+E61+E44+E27</f>
        <v>0</v>
      </c>
      <c r="F79" s="442">
        <f>F78+F61+F44+F27</f>
        <v>2254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872</v>
      </c>
      <c r="B82" s="37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880</v>
      </c>
      <c r="B83" s="40"/>
      <c r="C83" s="441">
        <v>3</v>
      </c>
      <c r="D83" s="441">
        <v>100</v>
      </c>
      <c r="E83" s="441"/>
      <c r="F83" s="443">
        <f aca="true" t="shared" si="4" ref="F83:F96">C83-E83</f>
        <v>3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15</v>
      </c>
      <c r="D97" s="429"/>
      <c r="E97" s="429">
        <f>SUM(E82:E96)</f>
        <v>0</v>
      </c>
      <c r="F97" s="442">
        <f>SUM(F82:F96)</f>
        <v>15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869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32</v>
      </c>
      <c r="D149" s="429"/>
      <c r="E149" s="429">
        <f>E148+E131+E114+E97</f>
        <v>0</v>
      </c>
      <c r="F149" s="442">
        <f>F148+F131+F114+F97</f>
        <v>32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864</v>
      </c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>
      <c r="C154" s="517"/>
      <c r="D154" s="523" t="s">
        <v>865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29:F43 C46:F60 C63:F77 C133:F14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2010-10-28T07:33:20Z</cp:lastPrinted>
  <dcterms:created xsi:type="dcterms:W3CDTF">2000-06-29T12:02:40Z</dcterms:created>
  <dcterms:modified xsi:type="dcterms:W3CDTF">2010-10-28T08:56:37Z</dcterms:modified>
  <cp:category/>
  <cp:version/>
  <cp:contentType/>
  <cp:contentStatus/>
</cp:coreProperties>
</file>