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bookViews>
    <workbookView xWindow="0" yWindow="2325" windowWidth="10800" windowHeight="387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F46" i="8" l="1"/>
  <c r="C19" i="2" l="1"/>
  <c r="H27" i="1"/>
  <c r="G27" i="1"/>
  <c r="G33" i="1" s="1"/>
  <c r="H21" i="1"/>
  <c r="H25" i="1" s="1"/>
  <c r="G21" i="1"/>
  <c r="G25" i="1" s="1"/>
  <c r="H17" i="1"/>
  <c r="G17" i="1"/>
  <c r="C39" i="1"/>
  <c r="C34" i="1"/>
  <c r="H33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45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28" i="2" s="1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E24" i="4"/>
  <c r="L24" i="4" s="1"/>
  <c r="F11" i="4"/>
  <c r="F12" i="4"/>
  <c r="F15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1" i="4"/>
  <c r="C12" i="4"/>
  <c r="C17" i="4"/>
  <c r="C21" i="4"/>
  <c r="C24" i="4"/>
  <c r="L12" i="4"/>
  <c r="L13" i="4"/>
  <c r="L14" i="4"/>
  <c r="L16" i="4"/>
  <c r="L17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8" i="5" s="1"/>
  <c r="D32" i="5"/>
  <c r="E17" i="5"/>
  <c r="E25" i="5"/>
  <c r="E27" i="5"/>
  <c r="E32" i="5"/>
  <c r="E38" i="5" s="1"/>
  <c r="F17" i="5"/>
  <c r="F25" i="5"/>
  <c r="F27" i="5"/>
  <c r="F32" i="5"/>
  <c r="F38" i="5"/>
  <c r="G18" i="5"/>
  <c r="J18" i="5" s="1"/>
  <c r="G19" i="5"/>
  <c r="H17" i="5"/>
  <c r="H25" i="5"/>
  <c r="H27" i="5"/>
  <c r="H38" i="5" s="1"/>
  <c r="H32" i="5"/>
  <c r="I17" i="5"/>
  <c r="I25" i="5"/>
  <c r="I27" i="5"/>
  <c r="I32" i="5"/>
  <c r="I38" i="5" s="1"/>
  <c r="J19" i="5"/>
  <c r="K17" i="5"/>
  <c r="K25" i="5"/>
  <c r="K27" i="5"/>
  <c r="K32" i="5"/>
  <c r="K38" i="5" s="1"/>
  <c r="L17" i="5"/>
  <c r="L25" i="5"/>
  <c r="L27" i="5"/>
  <c r="L32" i="5"/>
  <c r="L38" i="5"/>
  <c r="M17" i="5"/>
  <c r="M25" i="5"/>
  <c r="M27" i="5"/>
  <c r="M32" i="5"/>
  <c r="M38" i="5" s="1"/>
  <c r="N18" i="5"/>
  <c r="Q18" i="5" s="1"/>
  <c r="N19" i="5"/>
  <c r="Q19" i="5" s="1"/>
  <c r="O17" i="5"/>
  <c r="O25" i="5"/>
  <c r="O27" i="5"/>
  <c r="O32" i="5"/>
  <c r="O38" i="5" s="1"/>
  <c r="P17" i="5"/>
  <c r="P25" i="5"/>
  <c r="P27" i="5"/>
  <c r="P32" i="5"/>
  <c r="P38" i="5"/>
  <c r="N28" i="5"/>
  <c r="Q28" i="5" s="1"/>
  <c r="G28" i="5"/>
  <c r="J28" i="5" s="1"/>
  <c r="N29" i="5"/>
  <c r="Q29" i="5"/>
  <c r="G29" i="5"/>
  <c r="J29" i="5" s="1"/>
  <c r="R29" i="5" s="1"/>
  <c r="N30" i="5"/>
  <c r="Q30" i="5" s="1"/>
  <c r="G30" i="5"/>
  <c r="J30" i="5" s="1"/>
  <c r="R30" i="5" s="1"/>
  <c r="N31" i="5"/>
  <c r="Q31" i="5" s="1"/>
  <c r="G31" i="5"/>
  <c r="J31" i="5" s="1"/>
  <c r="G32" i="5"/>
  <c r="J32" i="5" s="1"/>
  <c r="N33" i="5"/>
  <c r="Q33" i="5"/>
  <c r="G33" i="5"/>
  <c r="J33" i="5"/>
  <c r="R33" i="5" s="1"/>
  <c r="N34" i="5"/>
  <c r="Q34" i="5" s="1"/>
  <c r="G34" i="5"/>
  <c r="J34" i="5" s="1"/>
  <c r="R34" i="5" s="1"/>
  <c r="N35" i="5"/>
  <c r="Q35" i="5"/>
  <c r="G35" i="5"/>
  <c r="J35" i="5"/>
  <c r="N36" i="5"/>
  <c r="Q36" i="5" s="1"/>
  <c r="G36" i="5"/>
  <c r="J36" i="5" s="1"/>
  <c r="R36" i="5" s="1"/>
  <c r="N37" i="5"/>
  <c r="Q37" i="5"/>
  <c r="G37" i="5"/>
  <c r="J37" i="5"/>
  <c r="R37" i="5" s="1"/>
  <c r="G20" i="5"/>
  <c r="G21" i="5"/>
  <c r="J21" i="5" s="1"/>
  <c r="G22" i="5"/>
  <c r="J22" i="5" s="1"/>
  <c r="G23" i="5"/>
  <c r="J23" i="5" s="1"/>
  <c r="R23" i="5" s="1"/>
  <c r="G24" i="5"/>
  <c r="J24" i="5" s="1"/>
  <c r="G16" i="5"/>
  <c r="J16" i="5" s="1"/>
  <c r="J20" i="5"/>
  <c r="N20" i="5"/>
  <c r="Q20" i="5" s="1"/>
  <c r="N21" i="5"/>
  <c r="Q21" i="5" s="1"/>
  <c r="N22" i="5"/>
  <c r="Q22" i="5" s="1"/>
  <c r="N23" i="5"/>
  <c r="N24" i="5"/>
  <c r="Q24" i="5" s="1"/>
  <c r="N27" i="5"/>
  <c r="N16" i="5"/>
  <c r="Q16" i="5" s="1"/>
  <c r="Q23" i="5"/>
  <c r="Q27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R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E16" i="6" s="1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I26" i="7" s="1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31" i="8" s="1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114" i="8" s="1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61" i="8" s="1"/>
  <c r="F47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44" i="8" s="1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49" i="8" s="1"/>
  <c r="E114" i="8"/>
  <c r="E97" i="8"/>
  <c r="C27" i="8"/>
  <c r="C78" i="8"/>
  <c r="C61" i="8"/>
  <c r="C44" i="8"/>
  <c r="E78" i="8"/>
  <c r="E61" i="8"/>
  <c r="E44" i="8"/>
  <c r="E27" i="8"/>
  <c r="F27" i="8"/>
  <c r="F149" i="8" l="1"/>
  <c r="R10" i="5"/>
  <c r="N32" i="5"/>
  <c r="Q32" i="5" s="1"/>
  <c r="F40" i="5"/>
  <c r="C149" i="8"/>
  <c r="F96" i="6"/>
  <c r="R20" i="5"/>
  <c r="G27" i="5"/>
  <c r="J27" i="5" s="1"/>
  <c r="R27" i="5" s="1"/>
  <c r="R35" i="5"/>
  <c r="R31" i="5"/>
  <c r="R19" i="5"/>
  <c r="R39" i="5"/>
  <c r="D19" i="6"/>
  <c r="E11" i="6"/>
  <c r="E56" i="6"/>
  <c r="F66" i="6"/>
  <c r="F97" i="6" s="1"/>
  <c r="R28" i="5"/>
  <c r="F29" i="4"/>
  <c r="F32" i="4" s="1"/>
  <c r="E15" i="4"/>
  <c r="E29" i="4" s="1"/>
  <c r="E32" i="4" s="1"/>
  <c r="R32" i="5"/>
  <c r="C45" i="1"/>
  <c r="D96" i="6"/>
  <c r="C43" i="6"/>
  <c r="C44" i="6" s="1"/>
  <c r="R13" i="5"/>
  <c r="D43" i="3"/>
  <c r="D45" i="3" s="1"/>
  <c r="R22" i="5"/>
  <c r="N25" i="5"/>
  <c r="Q25" i="5" s="1"/>
  <c r="G25" i="5"/>
  <c r="J25" i="5" s="1"/>
  <c r="F79" i="8"/>
  <c r="E90" i="6"/>
  <c r="E85" i="6" s="1"/>
  <c r="C96" i="6"/>
  <c r="E75" i="6"/>
  <c r="C66" i="6"/>
  <c r="E33" i="6"/>
  <c r="E38" i="6"/>
  <c r="C19" i="6"/>
  <c r="N17" i="5"/>
  <c r="Q17" i="5" s="1"/>
  <c r="R17" i="5" s="1"/>
  <c r="R14" i="5"/>
  <c r="R21" i="5"/>
  <c r="R18" i="5"/>
  <c r="R11" i="5"/>
  <c r="R24" i="5"/>
  <c r="D40" i="5"/>
  <c r="G17" i="5"/>
  <c r="J17" i="5" s="1"/>
  <c r="H29" i="4"/>
  <c r="H32" i="4" s="1"/>
  <c r="G28" i="2"/>
  <c r="G30" i="2" s="1"/>
  <c r="H28" i="2"/>
  <c r="H33" i="2" s="1"/>
  <c r="D28" i="2"/>
  <c r="D33" i="2" s="1"/>
  <c r="M15" i="4"/>
  <c r="G36" i="1"/>
  <c r="L11" i="4"/>
  <c r="I15" i="4"/>
  <c r="I29" i="4" s="1"/>
  <c r="I32" i="4" s="1"/>
  <c r="D15" i="4"/>
  <c r="D29" i="4" s="1"/>
  <c r="D32" i="4" s="1"/>
  <c r="G29" i="4"/>
  <c r="G32" i="4" s="1"/>
  <c r="H36" i="1"/>
  <c r="H94" i="1" s="1"/>
  <c r="D93" i="1"/>
  <c r="D55" i="1"/>
  <c r="N38" i="5"/>
  <c r="Q38" i="5" s="1"/>
  <c r="E40" i="5"/>
  <c r="G38" i="5"/>
  <c r="J38" i="5" s="1"/>
  <c r="R15" i="5"/>
  <c r="E79" i="8"/>
  <c r="I17" i="7"/>
  <c r="E24" i="6"/>
  <c r="E52" i="6"/>
  <c r="D66" i="6"/>
  <c r="E66" i="6" s="1"/>
  <c r="E80" i="6"/>
  <c r="O40" i="5"/>
  <c r="M40" i="5"/>
  <c r="K40" i="5"/>
  <c r="I40" i="5"/>
  <c r="C43" i="3"/>
  <c r="C45" i="3" s="1"/>
  <c r="C79" i="8"/>
  <c r="D43" i="6"/>
  <c r="D44" i="6" s="1"/>
  <c r="E19" i="6"/>
  <c r="E71" i="6"/>
  <c r="R12" i="5"/>
  <c r="P40" i="5"/>
  <c r="N40" i="5"/>
  <c r="L40" i="5"/>
  <c r="H40" i="5"/>
  <c r="C15" i="4"/>
  <c r="K29" i="4"/>
  <c r="K32" i="4" s="1"/>
  <c r="J15" i="4"/>
  <c r="J29" i="4" s="1"/>
  <c r="J32" i="4" s="1"/>
  <c r="M29" i="4"/>
  <c r="M32" i="4" s="1"/>
  <c r="C55" i="1"/>
  <c r="G94" i="1"/>
  <c r="R16" i="5"/>
  <c r="C29" i="4"/>
  <c r="C33" i="2"/>
  <c r="C93" i="1"/>
  <c r="D97" i="6" l="1"/>
  <c r="R25" i="5"/>
  <c r="G40" i="5"/>
  <c r="E43" i="6"/>
  <c r="E44" i="6" s="1"/>
  <c r="R38" i="5"/>
  <c r="C97" i="6"/>
  <c r="Q40" i="5"/>
  <c r="D30" i="2"/>
  <c r="H30" i="2"/>
  <c r="E96" i="6"/>
  <c r="E97" i="6" s="1"/>
  <c r="G33" i="2"/>
  <c r="C39" i="2" s="1"/>
  <c r="C42" i="2" s="1"/>
  <c r="C30" i="2"/>
  <c r="H34" i="2"/>
  <c r="D94" i="1"/>
  <c r="C94" i="1"/>
  <c r="R40" i="5"/>
  <c r="L15" i="4"/>
  <c r="J40" i="5"/>
  <c r="D39" i="2"/>
  <c r="D34" i="2"/>
  <c r="G34" i="2"/>
  <c r="C32" i="4"/>
  <c r="L32" i="4" s="1"/>
  <c r="L29" i="4"/>
  <c r="C34" i="2" l="1"/>
  <c r="G39" i="2"/>
  <c r="G42" i="2" s="1"/>
  <c r="H39" i="2"/>
  <c r="H42" i="2" s="1"/>
  <c r="D42" i="2"/>
  <c r="C41" i="2"/>
  <c r="G41" i="2"/>
  <c r="H41" i="2" l="1"/>
  <c r="D41" i="2"/>
</calcChain>
</file>

<file path=xl/sharedStrings.xml><?xml version="1.0" encoding="utf-8"?>
<sst xmlns="http://schemas.openxmlformats.org/spreadsheetml/2006/main" count="1086" uniqueCount="889">
  <si>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</si>
  <si>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</si>
  <si>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</si>
  <si>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</si>
  <si>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</si>
  <si>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</si>
  <si>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</si>
  <si>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</si>
  <si>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</si>
  <si>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</si>
  <si>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</si>
  <si>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</si>
  <si>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</si>
  <si>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</si>
  <si>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</si>
  <si>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</si>
  <si>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</si>
  <si>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</si>
  <si>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</si>
  <si>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</si>
  <si>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</si>
  <si>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</si>
  <si>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</si>
  <si>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</si>
  <si>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</si>
  <si>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</si>
  <si>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</si>
  <si>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</si>
  <si>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</si>
  <si>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</si>
  <si>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</si>
  <si>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</si>
  <si>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</si>
  <si>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</si>
  <si>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</si>
  <si>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</si>
  <si>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</si>
  <si>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</si>
  <si>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</si>
  <si>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</si>
  <si>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</si>
  <si>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</si>
  <si>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</si>
  <si>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</si>
  <si>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</si>
  <si>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</si>
  <si>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</si>
  <si>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</si>
  <si>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</si>
  <si>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</si>
  <si>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</si>
  <si>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</si>
  <si>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</si>
  <si>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</si>
  <si>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</si>
  <si>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</si>
  <si>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</si>
  <si>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</si>
  <si>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</si>
  <si>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</si>
  <si>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</si>
  <si>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</si>
  <si>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</si>
  <si>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</si>
  <si>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</si>
  <si>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</si>
  <si>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</si>
  <si>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</si>
  <si>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</si>
  <si>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</si>
  <si>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</si>
  <si>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</si>
  <si>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</si>
  <si>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</si>
  <si>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</si>
  <si>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</si>
  <si>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</si>
  <si>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</si>
  <si>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</si>
  <si>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</si>
  <si>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</si>
  <si>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</si>
  <si>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</si>
  <si>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</si>
  <si>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</si>
  <si>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</si>
  <si>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</si>
  <si>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</si>
  <si>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</si>
  <si>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</si>
  <si>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</si>
  <si>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</si>
  <si>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</si>
  <si>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</si>
  <si>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</si>
  <si>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</si>
  <si>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</si>
  <si>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</si>
  <si>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</si>
  <si>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</si>
  <si>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</si>
  <si>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</si>
  <si>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</si>
  <si>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</si>
  <si>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</si>
  <si>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</si>
  <si>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</si>
  <si>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</si>
  <si>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</si>
  <si>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</si>
  <si>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</si>
  <si>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</si>
  <si>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</si>
  <si>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</si>
  <si>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</si>
  <si>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</si>
  <si>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</si>
  <si>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</si>
  <si>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</si>
  <si>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</si>
  <si>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</si>
  <si>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</si>
  <si>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</si>
  <si>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</si>
  <si>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</si>
  <si>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</si>
  <si>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</si>
  <si>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</si>
  <si>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</si>
  <si>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</si>
  <si>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</si>
  <si>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</si>
  <si>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</si>
  <si>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</si>
  <si>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</si>
  <si>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</si>
  <si>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</si>
  <si>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</si>
  <si>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</si>
  <si>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</si>
  <si>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</si>
  <si>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</si>
  <si>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</si>
  <si>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</si>
  <si>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</si>
  <si>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</si>
  <si>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</si>
  <si>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</si>
  <si>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</si>
  <si>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</si>
  <si>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</si>
  <si>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</si>
  <si>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</si>
  <si>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</si>
  <si>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</si>
  <si>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</si>
  <si>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</si>
  <si>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</si>
  <si>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</si>
  <si>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</si>
  <si>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</si>
  <si>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</si>
  <si>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</si>
  <si>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</si>
  <si>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</si>
  <si>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</si>
  <si>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</si>
  <si>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</si>
  <si>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</si>
  <si>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</si>
  <si>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</si>
  <si>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</si>
  <si>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</si>
  <si>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</si>
  <si>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</si>
  <si>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</si>
  <si>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</si>
  <si>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</si>
  <si>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</si>
  <si>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</si>
  <si>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</si>
  <si>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</si>
  <si>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</si>
  <si>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</si>
  <si>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</si>
  <si>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</si>
  <si>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</si>
  <si>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</si>
  <si>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</si>
  <si>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</si>
  <si>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</si>
  <si>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</si>
  <si>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</si>
  <si>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</si>
  <si>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</si>
  <si>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</si>
  <si>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</si>
  <si>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</si>
  <si>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</si>
  <si>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</si>
  <si>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</si>
  <si>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</si>
  <si>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</si>
  <si>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</si>
  <si>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</si>
  <si>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</si>
  <si>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</si>
  <si>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</si>
  <si>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</si>
  <si>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</si>
  <si>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</si>
  <si>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</si>
  <si>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</si>
  <si>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</si>
  <si>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</si>
  <si>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</si>
  <si>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</si>
  <si>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</si>
  <si>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</si>
  <si>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</si>
  <si>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</si>
  <si>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</si>
  <si>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</si>
  <si>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</si>
  <si>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</si>
  <si>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</si>
  <si>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</si>
  <si>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</si>
  <si>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</si>
  <si>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</si>
  <si>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</si>
  <si>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</si>
  <si>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</si>
  <si>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</si>
  <si>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</si>
  <si>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</si>
  <si>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</si>
  <si>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</si>
  <si>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</si>
  <si>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</si>
  <si>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</si>
  <si>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</si>
  <si>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</si>
  <si>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</si>
  <si>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</si>
  <si>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</si>
  <si>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</si>
  <si>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</si>
  <si>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</si>
  <si>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</si>
  <si>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</si>
  <si>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</si>
  <si>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</si>
  <si>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</si>
  <si>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</si>
  <si>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</si>
  <si>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</si>
  <si>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</si>
  <si>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</si>
  <si>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</si>
  <si>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</si>
  <si>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</si>
  <si>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</si>
  <si>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</si>
  <si>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</si>
  <si>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</si>
  <si>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</si>
  <si>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</si>
  <si>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</si>
  <si>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</si>
  <si>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</si>
  <si>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</si>
  <si>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</si>
  <si>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</si>
  <si>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</si>
  <si>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</si>
  <si>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</si>
  <si>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</si>
  <si>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</si>
  <si>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</si>
  <si>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</si>
  <si>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</si>
  <si>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</si>
  <si>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</si>
  <si>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</si>
  <si>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</si>
  <si>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</si>
  <si>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</si>
  <si>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</si>
  <si>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</si>
  <si>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</si>
  <si>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</si>
  <si>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</si>
  <si>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</si>
  <si>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</si>
  <si>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</si>
  <si>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</si>
  <si>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</si>
  <si>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</si>
  <si>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</si>
  <si>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</si>
  <si>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</si>
  <si>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</si>
  <si>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</si>
  <si>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</si>
  <si>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</si>
  <si>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</si>
  <si>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</si>
  <si>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</si>
  <si>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</si>
  <si>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</si>
  <si>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</si>
  <si>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</si>
  <si>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</si>
  <si>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</si>
  <si>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</si>
  <si>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</si>
  <si>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</si>
  <si>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</si>
  <si>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</si>
  <si>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</si>
  <si>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</si>
  <si>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</si>
  <si>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</si>
  <si>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</si>
  <si>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</si>
  <si>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</si>
  <si>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</si>
  <si>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</si>
  <si>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</si>
  <si>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</si>
  <si>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</si>
  <si>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</si>
  <si>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</si>
  <si>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</si>
  <si>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</si>
  <si>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</si>
  <si>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</si>
  <si>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</si>
  <si>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</si>
  <si>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</si>
  <si>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</si>
  <si>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</si>
  <si>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</si>
  <si>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</si>
  <si>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</si>
  <si>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</si>
  <si>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</si>
  <si>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</si>
  <si>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</si>
  <si>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</si>
  <si>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</si>
  <si>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</si>
  <si>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</si>
  <si>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</si>
  <si>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</si>
  <si>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</si>
  <si>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</si>
  <si>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</si>
  <si>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</si>
  <si>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</si>
  <si>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</si>
  <si>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</si>
  <si>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</si>
  <si>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</si>
  <si>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</si>
  <si>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</si>
  <si>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</si>
  <si>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</si>
  <si>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</si>
  <si>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</si>
  <si>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</si>
  <si>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</si>
  <si>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</si>
  <si>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</si>
  <si>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</si>
  <si>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</si>
  <si>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</si>
  <si>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</si>
  <si>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</si>
  <si>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</si>
  <si>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</si>
  <si>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</si>
  <si>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</si>
  <si>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</si>
  <si>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</si>
  <si>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</si>
  <si>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</si>
  <si>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</si>
  <si>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</si>
  <si>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</si>
  <si>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</si>
  <si>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</si>
  <si>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</si>
  <si>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</si>
  <si>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</si>
  <si>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</si>
  <si>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</si>
  <si>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</si>
  <si>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</si>
  <si>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</si>
  <si>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</si>
  <si>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</si>
  <si>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</si>
  <si>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</si>
  <si>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</si>
  <si>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</si>
  <si>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</si>
  <si>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</si>
  <si>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</si>
  <si>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</si>
  <si>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</si>
  <si>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</si>
  <si>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</si>
  <si>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</si>
  <si>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</si>
  <si>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</si>
  <si>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</si>
  <si>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</si>
  <si>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</si>
  <si>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</si>
  <si>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</si>
  <si>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</si>
  <si>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</si>
  <si>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</si>
  <si>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</si>
  <si>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</si>
  <si>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</si>
  <si>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</si>
  <si>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</si>
  <si>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</si>
  <si>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</si>
  <si>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</si>
  <si>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</si>
  <si>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</si>
  <si>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</si>
  <si>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</si>
  <si>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</si>
  <si>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</si>
  <si>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</si>
  <si>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</si>
  <si>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</si>
  <si>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</si>
  <si>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</si>
  <si>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</si>
  <si>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</si>
  <si>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</si>
  <si>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</si>
  <si>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</si>
  <si>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</si>
  <si>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</si>
  <si>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</si>
  <si>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</si>
  <si>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</si>
  <si>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</si>
  <si>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</si>
  <si>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</si>
  <si>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</si>
  <si>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</si>
  <si>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</si>
  <si>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</si>
  <si>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</si>
  <si>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</si>
  <si>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</si>
  <si>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</si>
  <si>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</si>
  <si>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</si>
  <si>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</si>
  <si>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</si>
  <si>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</si>
  <si>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</si>
  <si>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</si>
  <si>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</si>
  <si>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</si>
  <si>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</si>
  <si>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</si>
  <si>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</si>
  <si>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</si>
  <si>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</si>
  <si>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</si>
  <si>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</si>
  <si>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</si>
  <si>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</si>
  <si>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</si>
  <si>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</si>
  <si>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</si>
  <si>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</si>
  <si>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</si>
  <si>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</si>
  <si>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</si>
  <si>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</si>
  <si>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</si>
  <si>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</si>
  <si>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</si>
  <si>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</si>
  <si>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</si>
  <si>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</si>
  <si>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</si>
  <si>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</si>
  <si>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</si>
  <si>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</si>
  <si>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</si>
  <si>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</si>
  <si>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</si>
  <si>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</si>
  <si>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</si>
  <si>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</si>
  <si>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</si>
  <si>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</si>
  <si>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</si>
  <si>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</si>
  <si>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</si>
  <si>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</si>
  <si>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</si>
  <si>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</si>
  <si>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</si>
  <si>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</si>
  <si>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</si>
  <si>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</si>
  <si>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</si>
  <si>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</si>
  <si>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</si>
  <si>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</si>
  <si>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</si>
  <si>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</si>
  <si>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</si>
  <si>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</si>
  <si>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</si>
  <si>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</si>
  <si>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</si>
  <si>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</si>
  <si>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</si>
  <si>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</si>
  <si>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</si>
  <si>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</si>
  <si>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</si>
  <si>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</si>
  <si>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</si>
  <si>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</si>
  <si>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</si>
  <si>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</si>
  <si>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</si>
  <si>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</si>
  <si>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</si>
  <si>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</si>
  <si>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</si>
  <si>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</si>
  <si>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</si>
  <si>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</si>
  <si>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</si>
  <si>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</si>
  <si>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</si>
  <si>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</si>
  <si>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</si>
  <si>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</si>
  <si>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</si>
  <si>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</si>
  <si>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</si>
  <si>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</si>
  <si>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</si>
  <si>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</si>
  <si>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</si>
  <si>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</si>
  <si>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</si>
  <si>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</si>
  <si>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</si>
  <si>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</si>
  <si>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</si>
  <si>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</si>
  <si>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</si>
  <si>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</si>
  <si>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</si>
  <si>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</si>
  <si>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</si>
  <si>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</si>
  <si>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</si>
  <si>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</si>
  <si>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</si>
  <si>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</si>
  <si>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</si>
  <si>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</si>
  <si>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</si>
  <si>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</si>
  <si>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</si>
  <si>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</si>
  <si>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</si>
  <si>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</si>
  <si>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</si>
  <si>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</si>
  <si>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</si>
  <si>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</si>
  <si>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</si>
  <si>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</si>
  <si>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</si>
  <si>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</si>
  <si>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</si>
  <si>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</si>
  <si>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</si>
  <si>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</si>
  <si>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</si>
  <si>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</si>
  <si>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</si>
  <si>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</si>
  <si>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</si>
  <si>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</si>
  <si>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</si>
  <si>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</si>
  <si>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</si>
  <si>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</si>
  <si>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</si>
  <si>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</si>
  <si>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</si>
  <si>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</si>
  <si>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</si>
  <si>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</si>
  <si>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</si>
  <si>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</si>
  <si>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</si>
  <si>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</si>
  <si>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</si>
  <si>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</si>
  <si>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</si>
  <si>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</si>
  <si>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</si>
  <si>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</si>
  <si>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</si>
  <si>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</si>
  <si>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</si>
  <si>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</si>
  <si>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</si>
  <si>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</si>
  <si>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</si>
  <si>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</si>
  <si>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</si>
  <si>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</si>
  <si>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</si>
  <si>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</si>
  <si>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</si>
  <si>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</si>
  <si>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</si>
  <si>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</si>
  <si>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</si>
  <si>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</si>
  <si>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</si>
  <si>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</si>
  <si>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</si>
  <si>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</si>
  <si>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</si>
  <si>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</si>
  <si>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</si>
  <si>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</si>
  <si>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</si>
  <si>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</si>
  <si>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</si>
  <si>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</si>
  <si>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</si>
  <si>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</si>
  <si>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</si>
  <si>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</si>
  <si>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</si>
  <si>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</si>
  <si>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</si>
  <si>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</si>
  <si>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</si>
  <si>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</si>
  <si>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</si>
  <si>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</si>
  <si>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</si>
  <si>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</si>
  <si>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</si>
  <si>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</si>
  <si>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</si>
  <si>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</si>
  <si>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</si>
  <si>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</si>
  <si>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</si>
  <si>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</si>
  <si>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</si>
  <si>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</si>
  <si>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</si>
  <si>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</si>
  <si>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</si>
  <si>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</si>
  <si>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</si>
  <si>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</si>
  <si>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</si>
  <si>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</si>
  <si>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</si>
  <si>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</si>
  <si>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</si>
  <si>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</si>
  <si>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</si>
  <si>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</si>
  <si>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</si>
  <si>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</si>
  <si>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</si>
  <si>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</si>
  <si>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</si>
  <si>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</si>
  <si>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</si>
  <si>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</si>
  <si>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</si>
  <si>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</si>
  <si>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</si>
  <si>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</si>
  <si>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</si>
  <si>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</si>
  <si>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</si>
  <si>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</si>
  <si>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</si>
  <si>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</si>
  <si>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</si>
  <si>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</si>
  <si>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</si>
  <si>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</si>
  <si>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</si>
  <si>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</si>
  <si>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</si>
  <si>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</si>
  <si>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</si>
  <si>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</si>
  <si>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</si>
  <si>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</si>
  <si>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</si>
  <si>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</si>
  <si>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</si>
  <si>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</si>
  <si>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</si>
  <si>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</si>
  <si>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</si>
  <si>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</si>
  <si>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</si>
  <si>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</si>
  <si>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</si>
  <si>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</si>
  <si>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</si>
  <si>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</si>
  <si>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</si>
  <si>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</si>
  <si>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</si>
  <si>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</si>
  <si>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</si>
  <si>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</si>
  <si>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</si>
  <si>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</si>
  <si>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</si>
  <si>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</si>
  <si>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</si>
  <si>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</si>
  <si>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</si>
  <si>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</si>
  <si>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</si>
  <si>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</si>
  <si>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</si>
  <si>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</si>
  <si>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</si>
  <si>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</si>
  <si>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</si>
  <si>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</si>
  <si>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</si>
  <si>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</si>
  <si>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</si>
  <si>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</si>
  <si>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</si>
  <si>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</si>
  <si>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</si>
  <si>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</si>
  <si>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</si>
  <si>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</si>
  <si>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</si>
  <si>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</si>
  <si>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</si>
  <si>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</si>
  <si>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</si>
  <si>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</si>
  <si>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</si>
  <si>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</si>
  <si>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</si>
  <si>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</si>
  <si>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</si>
  <si>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</si>
  <si>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</si>
  <si>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</si>
  <si>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</si>
  <si>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</si>
  <si>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</si>
  <si>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</si>
  <si>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</si>
  <si>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</si>
  <si>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</si>
  <si>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</si>
  <si>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</si>
  <si>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</si>
  <si>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</si>
  <si>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</si>
  <si>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</si>
  <si>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</si>
  <si>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</si>
  <si>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</si>
  <si>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</si>
  <si>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</si>
  <si>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</si>
  <si>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</si>
  <si>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</si>
  <si>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</si>
  <si>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</si>
  <si>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</si>
  <si>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</si>
  <si>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</si>
  <si>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</si>
  <si>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</si>
  <si>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</si>
  <si>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</si>
  <si>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</si>
  <si>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</si>
  <si>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</si>
  <si>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</si>
  <si>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</si>
  <si>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</si>
  <si>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</si>
  <si>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</si>
  <si>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</si>
  <si>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</si>
  <si>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</si>
  <si>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</si>
  <si>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</si>
  <si>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</si>
  <si>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</si>
  <si>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</si>
  <si>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</si>
  <si>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</si>
  <si>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</si>
  <si>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</si>
  <si>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</si>
  <si>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</si>
  <si>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</si>
  <si>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</si>
  <si>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</si>
  <si>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</si>
  <si>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</si>
  <si>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</si>
  <si>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</si>
  <si>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</si>
  <si>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</si>
  <si>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</si>
  <si>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</si>
  <si>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</si>
  <si>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</si>
  <si>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</si>
  <si>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</si>
  <si>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</si>
  <si>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</si>
  <si>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</si>
  <si>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</si>
  <si>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</si>
  <si>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</si>
  <si>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</si>
  <si>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</si>
  <si>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</si>
  <si>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</si>
  <si>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</si>
  <si>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</si>
  <si>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</si>
  <si>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</si>
  <si>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</si>
  <si>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"Параходство Българско речно плаване" АД</t>
  </si>
  <si>
    <t>консолидиран</t>
  </si>
  <si>
    <t>М. Порожанова</t>
  </si>
  <si>
    <t>Т.Митев</t>
  </si>
  <si>
    <t>Д.Кочанов</t>
  </si>
  <si>
    <t xml:space="preserve">Т. Митев </t>
  </si>
  <si>
    <t>Д. Кочанов</t>
  </si>
  <si>
    <t xml:space="preserve">        М. Порожанова</t>
  </si>
  <si>
    <t xml:space="preserve">                       М. Порожанова</t>
  </si>
  <si>
    <t xml:space="preserve">                        Т. Митев </t>
  </si>
  <si>
    <t xml:space="preserve">                        Д. Кочанов</t>
  </si>
  <si>
    <t xml:space="preserve">                            Т. Митев </t>
  </si>
  <si>
    <t xml:space="preserve">                            Д. Кочанов</t>
  </si>
  <si>
    <t xml:space="preserve">                         М. Порожанова</t>
  </si>
  <si>
    <t>1.ВИ ТИ СИ АД</t>
  </si>
  <si>
    <t>1.ВАРНАФЕРИ ООД</t>
  </si>
  <si>
    <t>1. ЕЛПРОМ АД</t>
  </si>
  <si>
    <t>1.ИНТЕРЛИХТЕР - БУДАПЕЩА</t>
  </si>
  <si>
    <t>второ тримесечие 2015 г.</t>
  </si>
  <si>
    <t>Дата на съставяне: 27.08.2015 г.</t>
  </si>
  <si>
    <t xml:space="preserve">Дата на съставяне: 27.08.2015 г.                                      </t>
  </si>
  <si>
    <t>27.08.2015 г.</t>
  </si>
  <si>
    <t xml:space="preserve">Дата на съставяне: 27.08.2015 г.        </t>
  </si>
  <si>
    <t xml:space="preserve">Дата  на съставяне: 27.08.2015 г.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</si>
</sst>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3">
    <xf numFmtId="0" fontId="0" fillId="0" borderId="0" xfId="0"/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/>
      <protection locked="0"/>
    </xf>
    <xf numFmtId="1" fontId="21" fillId="0" borderId="0" xfId="10" applyNumberFormat="1" applyFont="1" applyBorder="1" applyProtection="1">
      <protection locked="0"/>
    </xf>
    <xf numFmtId="0" fontId="21" fillId="0" borderId="0" xfId="9" applyFont="1" applyFill="1" applyAlignment="1" applyProtection="1">
      <alignment wrapText="1"/>
      <protection locked="0"/>
    </xf>
    <xf numFmtId="0" fontId="22" fillId="0" borderId="0" xfId="11" applyFont="1" applyProtection="1"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Euro" xfId="2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80" zoomScaleNormal="80" workbookViewId="0"/>
  </sheetViews>
  <sheetFormatPr defaultColWidth="9.28515625" defaultRowHeight="12.75"/>
  <cols>
    <col min="1" max="1" width="43.7109375" style="168" customWidth="1"/>
    <col min="2" max="2" width="9.85546875" style="168" customWidth="1"/>
    <col min="3" max="3" width="11.140625" style="168" customWidth="1"/>
    <col min="4" max="4" width="14" style="168" customWidth="1"/>
    <col min="5" max="5" width="70.7109375" style="168" customWidth="1"/>
    <col min="6" max="6" width="9.42578125" style="173" customWidth="1"/>
    <col min="7" max="7" width="12.7109375" style="168" customWidth="1"/>
    <col min="8" max="8" width="18.7109375" style="174" customWidth="1"/>
    <col min="9" max="9" width="3.42578125" style="148" customWidth="1"/>
    <col min="10" max="16384" width="9.28515625" style="148"/>
  </cols>
  <sheetData>
    <row r="1" spans="1:8" ht="15">
      <c r="A1" s="211" t="s">
        <v>0</v>
      </c>
      <c r="B1" s="212"/>
      <c r="C1" s="213"/>
      <c r="D1" s="213"/>
      <c r="E1" s="213"/>
      <c r="F1" s="169"/>
      <c r="G1" s="170"/>
      <c r="H1" s="171"/>
    </row>
    <row r="2" spans="1:8" ht="15">
      <c r="A2" s="214"/>
      <c r="B2" s="214"/>
      <c r="C2" s="215"/>
      <c r="D2" s="215"/>
      <c r="E2" s="215"/>
      <c r="F2" s="169"/>
      <c r="G2" s="170"/>
      <c r="H2" s="171"/>
    </row>
    <row r="3" spans="1:8" ht="15">
      <c r="A3" s="578" t="s">
        <v>1</v>
      </c>
      <c r="B3" s="579"/>
      <c r="C3" s="579"/>
      <c r="D3" s="579"/>
      <c r="E3" s="461" t="s">
        <v>865</v>
      </c>
      <c r="F3" s="216" t="s">
        <v>2</v>
      </c>
      <c r="G3" s="171"/>
      <c r="H3" s="573">
        <v>827183719</v>
      </c>
    </row>
    <row r="4" spans="1:8" ht="15">
      <c r="A4" s="578" t="s">
        <v>3</v>
      </c>
      <c r="B4" s="584"/>
      <c r="C4" s="584"/>
      <c r="D4" s="584"/>
      <c r="E4" s="574" t="s">
        <v>866</v>
      </c>
      <c r="F4" s="580" t="s">
        <v>4</v>
      </c>
      <c r="G4" s="581"/>
      <c r="H4" s="460" t="s">
        <v>159</v>
      </c>
    </row>
    <row r="5" spans="1:8" ht="15">
      <c r="A5" s="578" t="s">
        <v>5</v>
      </c>
      <c r="B5" s="579"/>
      <c r="C5" s="579"/>
      <c r="D5" s="579"/>
      <c r="E5" s="503" t="s">
        <v>883</v>
      </c>
      <c r="F5" s="169"/>
      <c r="G5" s="170"/>
      <c r="H5" s="218" t="s">
        <v>6</v>
      </c>
    </row>
    <row r="6" spans="1:8" ht="15.75" thickBot="1">
      <c r="A6" s="149"/>
      <c r="B6" s="149"/>
      <c r="C6" s="217"/>
      <c r="D6" s="218"/>
      <c r="E6" s="218"/>
      <c r="F6" s="169"/>
      <c r="G6" s="170"/>
      <c r="H6" s="218"/>
    </row>
    <row r="7" spans="1:8" ht="28.5">
      <c r="A7" s="219" t="s">
        <v>7</v>
      </c>
      <c r="B7" s="220" t="s">
        <v>8</v>
      </c>
      <c r="C7" s="221" t="s">
        <v>9</v>
      </c>
      <c r="D7" s="221" t="s">
        <v>10</v>
      </c>
      <c r="E7" s="222" t="s">
        <v>11</v>
      </c>
      <c r="F7" s="220" t="s">
        <v>8</v>
      </c>
      <c r="G7" s="221" t="s">
        <v>12</v>
      </c>
      <c r="H7" s="223" t="s">
        <v>13</v>
      </c>
    </row>
    <row r="8" spans="1:8" ht="14.25">
      <c r="A8" s="224" t="s">
        <v>14</v>
      </c>
      <c r="B8" s="225" t="s">
        <v>15</v>
      </c>
      <c r="C8" s="225">
        <v>1</v>
      </c>
      <c r="D8" s="225">
        <v>2</v>
      </c>
      <c r="E8" s="226" t="s">
        <v>14</v>
      </c>
      <c r="F8" s="225" t="s">
        <v>15</v>
      </c>
      <c r="G8" s="225">
        <v>1</v>
      </c>
      <c r="H8" s="227">
        <v>2</v>
      </c>
    </row>
    <row r="9" spans="1:8" ht="15">
      <c r="A9" s="445" t="s">
        <v>16</v>
      </c>
      <c r="B9" s="228"/>
      <c r="C9" s="229"/>
      <c r="D9" s="230"/>
      <c r="E9" s="443" t="s">
        <v>17</v>
      </c>
      <c r="F9" s="231"/>
      <c r="G9" s="232"/>
      <c r="H9" s="233"/>
    </row>
    <row r="10" spans="1:8" ht="15">
      <c r="A10" s="234" t="s">
        <v>18</v>
      </c>
      <c r="B10" s="235"/>
      <c r="C10" s="229"/>
      <c r="D10" s="230"/>
      <c r="E10" s="236" t="s">
        <v>19</v>
      </c>
      <c r="F10" s="237"/>
      <c r="G10" s="238"/>
      <c r="H10" s="239"/>
    </row>
    <row r="11" spans="1:8" ht="15">
      <c r="A11" s="234" t="s">
        <v>20</v>
      </c>
      <c r="B11" s="240" t="s">
        <v>21</v>
      </c>
      <c r="C11" s="150">
        <v>525</v>
      </c>
      <c r="D11" s="150">
        <v>525</v>
      </c>
      <c r="E11" s="236" t="s">
        <v>22</v>
      </c>
      <c r="F11" s="241" t="s">
        <v>23</v>
      </c>
      <c r="G11" s="151">
        <v>35709</v>
      </c>
      <c r="H11" s="151">
        <v>35709</v>
      </c>
    </row>
    <row r="12" spans="1:8" ht="15">
      <c r="A12" s="234" t="s">
        <v>24</v>
      </c>
      <c r="B12" s="240" t="s">
        <v>25</v>
      </c>
      <c r="C12" s="150">
        <v>2344</v>
      </c>
      <c r="D12" s="150">
        <v>2369</v>
      </c>
      <c r="E12" s="236" t="s">
        <v>26</v>
      </c>
      <c r="F12" s="241" t="s">
        <v>27</v>
      </c>
      <c r="G12" s="152">
        <v>35709</v>
      </c>
      <c r="H12" s="152">
        <v>35709</v>
      </c>
    </row>
    <row r="13" spans="1:8" ht="15">
      <c r="A13" s="234" t="s">
        <v>28</v>
      </c>
      <c r="B13" s="240" t="s">
        <v>29</v>
      </c>
      <c r="C13" s="150">
        <v>6310</v>
      </c>
      <c r="D13" s="150">
        <v>6645</v>
      </c>
      <c r="E13" s="236" t="s">
        <v>30</v>
      </c>
      <c r="F13" s="241" t="s">
        <v>31</v>
      </c>
      <c r="G13" s="152"/>
      <c r="H13" s="152"/>
    </row>
    <row r="14" spans="1:8" ht="15">
      <c r="A14" s="234" t="s">
        <v>32</v>
      </c>
      <c r="B14" s="240" t="s">
        <v>33</v>
      </c>
      <c r="C14" s="150">
        <v>3260</v>
      </c>
      <c r="D14" s="150">
        <v>3295</v>
      </c>
      <c r="E14" s="242" t="s">
        <v>34</v>
      </c>
      <c r="F14" s="241" t="s">
        <v>35</v>
      </c>
      <c r="G14" s="315"/>
      <c r="H14" s="315"/>
    </row>
    <row r="15" spans="1:8" ht="15">
      <c r="A15" s="234" t="s">
        <v>36</v>
      </c>
      <c r="B15" s="240" t="s">
        <v>37</v>
      </c>
      <c r="C15" s="150">
        <v>42960</v>
      </c>
      <c r="D15" s="150">
        <v>43481</v>
      </c>
      <c r="E15" s="242" t="s">
        <v>38</v>
      </c>
      <c r="F15" s="241" t="s">
        <v>39</v>
      </c>
      <c r="G15" s="315"/>
      <c r="H15" s="315"/>
    </row>
    <row r="16" spans="1:8" ht="15">
      <c r="A16" s="234" t="s">
        <v>40</v>
      </c>
      <c r="B16" s="243" t="s">
        <v>41</v>
      </c>
      <c r="C16" s="150">
        <v>51</v>
      </c>
      <c r="D16" s="150">
        <v>50</v>
      </c>
      <c r="E16" s="242" t="s">
        <v>42</v>
      </c>
      <c r="F16" s="241" t="s">
        <v>43</v>
      </c>
      <c r="G16" s="315"/>
      <c r="H16" s="315"/>
    </row>
    <row r="17" spans="1:18" ht="25.5">
      <c r="A17" s="234" t="s">
        <v>44</v>
      </c>
      <c r="B17" s="240" t="s">
        <v>45</v>
      </c>
      <c r="C17" s="150">
        <v>2598</v>
      </c>
      <c r="D17" s="150">
        <v>2101</v>
      </c>
      <c r="E17" s="242" t="s">
        <v>46</v>
      </c>
      <c r="F17" s="244" t="s">
        <v>47</v>
      </c>
      <c r="G17" s="153">
        <f>G11+G14+G15+G16</f>
        <v>35709</v>
      </c>
      <c r="H17" s="153">
        <f>H11+H14+H15+H16</f>
        <v>35709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</row>
    <row r="18" spans="1:18" ht="15">
      <c r="A18" s="234" t="s">
        <v>48</v>
      </c>
      <c r="B18" s="240" t="s">
        <v>49</v>
      </c>
      <c r="C18" s="150"/>
      <c r="D18" s="150"/>
      <c r="E18" s="236" t="s">
        <v>50</v>
      </c>
      <c r="F18" s="245"/>
      <c r="G18" s="246"/>
      <c r="H18" s="247"/>
    </row>
    <row r="19" spans="1:18" ht="15">
      <c r="A19" s="234" t="s">
        <v>51</v>
      </c>
      <c r="B19" s="248" t="s">
        <v>52</v>
      </c>
      <c r="C19" s="154">
        <f>SUM(C11:C18)</f>
        <v>58048</v>
      </c>
      <c r="D19" s="154">
        <f>SUM(D11:D18)</f>
        <v>58466</v>
      </c>
      <c r="E19" s="236" t="s">
        <v>53</v>
      </c>
      <c r="F19" s="241" t="s">
        <v>54</v>
      </c>
      <c r="G19" s="151">
        <v>9403</v>
      </c>
      <c r="H19" s="151">
        <v>9403</v>
      </c>
      <c r="I19" s="289"/>
      <c r="J19" s="289"/>
      <c r="K19" s="289"/>
      <c r="L19" s="289"/>
      <c r="M19" s="289"/>
      <c r="N19" s="289"/>
      <c r="O19" s="289"/>
    </row>
    <row r="20" spans="1:18" ht="15">
      <c r="A20" s="234" t="s">
        <v>55</v>
      </c>
      <c r="B20" s="248" t="s">
        <v>56</v>
      </c>
      <c r="C20" s="150">
        <v>20042</v>
      </c>
      <c r="D20" s="150">
        <v>20071</v>
      </c>
      <c r="E20" s="236" t="s">
        <v>57</v>
      </c>
      <c r="F20" s="241" t="s">
        <v>58</v>
      </c>
      <c r="G20" s="157"/>
      <c r="H20" s="157"/>
    </row>
    <row r="21" spans="1:18" ht="15">
      <c r="A21" s="234" t="s">
        <v>59</v>
      </c>
      <c r="B21" s="249" t="s">
        <v>60</v>
      </c>
      <c r="C21" s="150"/>
      <c r="D21" s="150"/>
      <c r="E21" s="250" t="s">
        <v>61</v>
      </c>
      <c r="F21" s="241" t="s">
        <v>62</v>
      </c>
      <c r="G21" s="155">
        <f>SUM(G22:G24)</f>
        <v>24490</v>
      </c>
      <c r="H21" s="155">
        <f>SUM(H22:H24)</f>
        <v>24490</v>
      </c>
      <c r="I21" s="289"/>
      <c r="J21" s="289"/>
      <c r="K21" s="289"/>
      <c r="L21" s="289"/>
      <c r="M21" s="290"/>
      <c r="N21" s="289"/>
      <c r="O21" s="289"/>
      <c r="P21" s="289"/>
      <c r="Q21" s="289"/>
      <c r="R21" s="289"/>
    </row>
    <row r="22" spans="1:18" ht="15">
      <c r="A22" s="234" t="s">
        <v>63</v>
      </c>
      <c r="B22" s="240"/>
      <c r="C22" s="251"/>
      <c r="D22" s="154"/>
      <c r="E22" s="242" t="s">
        <v>64</v>
      </c>
      <c r="F22" s="241" t="s">
        <v>65</v>
      </c>
      <c r="G22" s="151">
        <v>3571</v>
      </c>
      <c r="H22" s="151">
        <v>3571</v>
      </c>
    </row>
    <row r="23" spans="1:18" ht="15">
      <c r="A23" s="234" t="s">
        <v>66</v>
      </c>
      <c r="B23" s="240" t="s">
        <v>67</v>
      </c>
      <c r="C23" s="150">
        <v>223</v>
      </c>
      <c r="D23" s="150">
        <v>229</v>
      </c>
      <c r="E23" s="252" t="s">
        <v>68</v>
      </c>
      <c r="F23" s="241" t="s">
        <v>69</v>
      </c>
      <c r="G23" s="151"/>
      <c r="H23" s="151"/>
      <c r="M23" s="156"/>
    </row>
    <row r="24" spans="1:18" ht="15">
      <c r="A24" s="234" t="s">
        <v>70</v>
      </c>
      <c r="B24" s="240" t="s">
        <v>71</v>
      </c>
      <c r="C24" s="150">
        <v>4</v>
      </c>
      <c r="D24" s="150">
        <v>8</v>
      </c>
      <c r="E24" s="236" t="s">
        <v>72</v>
      </c>
      <c r="F24" s="241" t="s">
        <v>73</v>
      </c>
      <c r="G24" s="151">
        <v>20919</v>
      </c>
      <c r="H24" s="151">
        <v>20919</v>
      </c>
    </row>
    <row r="25" spans="1:18" ht="15">
      <c r="A25" s="234" t="s">
        <v>74</v>
      </c>
      <c r="B25" s="240" t="s">
        <v>75</v>
      </c>
      <c r="C25" s="150"/>
      <c r="D25" s="150"/>
      <c r="E25" s="252" t="s">
        <v>76</v>
      </c>
      <c r="F25" s="244" t="s">
        <v>77</v>
      </c>
      <c r="G25" s="153">
        <f>G19+G20+G21</f>
        <v>33893</v>
      </c>
      <c r="H25" s="153">
        <f>H19+H20+H21</f>
        <v>33893</v>
      </c>
      <c r="I25" s="289"/>
      <c r="J25" s="289"/>
      <c r="K25" s="289"/>
      <c r="L25" s="289"/>
      <c r="M25" s="290"/>
      <c r="N25" s="289"/>
      <c r="O25" s="289"/>
      <c r="P25" s="289"/>
      <c r="Q25" s="289"/>
      <c r="R25" s="289"/>
    </row>
    <row r="26" spans="1:18" ht="15">
      <c r="A26" s="234" t="s">
        <v>78</v>
      </c>
      <c r="B26" s="240" t="s">
        <v>79</v>
      </c>
      <c r="C26" s="150">
        <v>1415</v>
      </c>
      <c r="D26" s="150">
        <v>1447</v>
      </c>
      <c r="E26" s="236" t="s">
        <v>80</v>
      </c>
      <c r="F26" s="245"/>
      <c r="G26" s="246"/>
      <c r="H26" s="247"/>
    </row>
    <row r="27" spans="1:18" ht="15">
      <c r="A27" s="234" t="s">
        <v>81</v>
      </c>
      <c r="B27" s="249" t="s">
        <v>82</v>
      </c>
      <c r="C27" s="154">
        <f>SUM(C23:C26)</f>
        <v>1642</v>
      </c>
      <c r="D27" s="154">
        <f>SUM(D23:D26)</f>
        <v>1684</v>
      </c>
      <c r="E27" s="252" t="s">
        <v>83</v>
      </c>
      <c r="F27" s="241" t="s">
        <v>84</v>
      </c>
      <c r="G27" s="153">
        <f>SUM(G28:G30)</f>
        <v>7545</v>
      </c>
      <c r="H27" s="153">
        <f>SUM(H28:H30)</f>
        <v>5471</v>
      </c>
      <c r="I27" s="289"/>
      <c r="J27" s="289"/>
      <c r="K27" s="289"/>
      <c r="L27" s="289"/>
      <c r="M27" s="290"/>
      <c r="N27" s="289"/>
      <c r="O27" s="289"/>
      <c r="P27" s="289"/>
      <c r="Q27" s="289"/>
      <c r="R27" s="289"/>
    </row>
    <row r="28" spans="1:18" ht="15">
      <c r="A28" s="234"/>
      <c r="B28" s="240"/>
      <c r="C28" s="251"/>
      <c r="D28" s="154"/>
      <c r="E28" s="236" t="s">
        <v>85</v>
      </c>
      <c r="F28" s="241" t="s">
        <v>86</v>
      </c>
      <c r="G28" s="151">
        <v>7545</v>
      </c>
      <c r="H28" s="151">
        <v>5471</v>
      </c>
    </row>
    <row r="29" spans="1:18" ht="15">
      <c r="A29" s="234" t="s">
        <v>87</v>
      </c>
      <c r="B29" s="240"/>
      <c r="C29" s="251"/>
      <c r="D29" s="154"/>
      <c r="E29" s="250" t="s">
        <v>88</v>
      </c>
      <c r="F29" s="241" t="s">
        <v>89</v>
      </c>
      <c r="G29" s="315"/>
      <c r="H29" s="315"/>
      <c r="M29" s="156"/>
    </row>
    <row r="30" spans="1:18" ht="15">
      <c r="A30" s="234" t="s">
        <v>90</v>
      </c>
      <c r="B30" s="240" t="s">
        <v>91</v>
      </c>
      <c r="C30" s="150"/>
      <c r="D30" s="150"/>
      <c r="E30" s="236" t="s">
        <v>92</v>
      </c>
      <c r="F30" s="241" t="s">
        <v>93</v>
      </c>
      <c r="G30" s="157"/>
      <c r="H30" s="157"/>
    </row>
    <row r="31" spans="1:18" ht="15">
      <c r="A31" s="234" t="s">
        <v>94</v>
      </c>
      <c r="B31" s="240" t="s">
        <v>95</v>
      </c>
      <c r="C31" s="316"/>
      <c r="D31" s="316"/>
      <c r="E31" s="252" t="s">
        <v>96</v>
      </c>
      <c r="F31" s="241" t="s">
        <v>97</v>
      </c>
      <c r="G31" s="151">
        <v>1367</v>
      </c>
      <c r="H31" s="151">
        <v>2074</v>
      </c>
      <c r="M31" s="156"/>
    </row>
    <row r="32" spans="1:18" ht="15">
      <c r="A32" s="234" t="s">
        <v>98</v>
      </c>
      <c r="B32" s="249" t="s">
        <v>99</v>
      </c>
      <c r="C32" s="154">
        <f>C30+C31</f>
        <v>0</v>
      </c>
      <c r="D32" s="154">
        <f>D30+D31</f>
        <v>0</v>
      </c>
      <c r="E32" s="242" t="s">
        <v>100</v>
      </c>
      <c r="F32" s="241" t="s">
        <v>101</v>
      </c>
      <c r="G32" s="315"/>
      <c r="H32" s="315"/>
      <c r="I32" s="289"/>
      <c r="J32" s="289"/>
      <c r="K32" s="289"/>
      <c r="L32" s="289"/>
      <c r="M32" s="289"/>
      <c r="N32" s="289"/>
      <c r="O32" s="289"/>
    </row>
    <row r="33" spans="1:18" ht="15">
      <c r="A33" s="234" t="s">
        <v>102</v>
      </c>
      <c r="B33" s="243"/>
      <c r="C33" s="251"/>
      <c r="D33" s="154"/>
      <c r="E33" s="252" t="s">
        <v>103</v>
      </c>
      <c r="F33" s="244" t="s">
        <v>104</v>
      </c>
      <c r="G33" s="153">
        <f>G27+G31+G32</f>
        <v>8912</v>
      </c>
      <c r="H33" s="153">
        <f>H27+H31+H32</f>
        <v>7545</v>
      </c>
      <c r="I33" s="289"/>
      <c r="J33" s="289"/>
      <c r="K33" s="289"/>
      <c r="L33" s="289"/>
      <c r="M33" s="289"/>
      <c r="N33" s="289"/>
      <c r="O33" s="289"/>
      <c r="P33" s="289"/>
      <c r="Q33" s="289"/>
      <c r="R33" s="289"/>
    </row>
    <row r="34" spans="1:18" ht="15">
      <c r="A34" s="234" t="s">
        <v>851</v>
      </c>
      <c r="B34" s="243" t="s">
        <v>105</v>
      </c>
      <c r="C34" s="154">
        <f>SUM(C35:C38)</f>
        <v>2085</v>
      </c>
      <c r="D34" s="154">
        <f>SUM(D35:D38)</f>
        <v>2542</v>
      </c>
      <c r="E34" s="236"/>
      <c r="F34" s="253"/>
      <c r="G34" s="254"/>
      <c r="H34" s="255"/>
      <c r="I34" s="289"/>
      <c r="J34" s="289"/>
      <c r="K34" s="289"/>
      <c r="L34" s="289"/>
      <c r="M34" s="289"/>
      <c r="N34" s="289"/>
    </row>
    <row r="35" spans="1:18" ht="15">
      <c r="A35" s="234" t="s">
        <v>106</v>
      </c>
      <c r="B35" s="240" t="s">
        <v>107</v>
      </c>
      <c r="C35" s="150"/>
      <c r="D35" s="150"/>
      <c r="E35" s="256"/>
      <c r="F35" s="257"/>
      <c r="G35" s="258"/>
      <c r="H35" s="259"/>
    </row>
    <row r="36" spans="1:18" ht="15">
      <c r="A36" s="234" t="s">
        <v>108</v>
      </c>
      <c r="B36" s="240" t="s">
        <v>109</v>
      </c>
      <c r="C36" s="150"/>
      <c r="D36" s="150"/>
      <c r="E36" s="236" t="s">
        <v>110</v>
      </c>
      <c r="F36" s="260" t="s">
        <v>111</v>
      </c>
      <c r="G36" s="153">
        <f>G25+G17+G33</f>
        <v>78514</v>
      </c>
      <c r="H36" s="153">
        <f>H25+H17+H33</f>
        <v>77147</v>
      </c>
      <c r="I36" s="289"/>
      <c r="J36" s="289"/>
      <c r="K36" s="289"/>
      <c r="L36" s="289"/>
      <c r="M36" s="289"/>
      <c r="N36" s="289"/>
      <c r="O36" s="289"/>
      <c r="P36" s="289"/>
      <c r="Q36" s="289"/>
      <c r="R36" s="289"/>
    </row>
    <row r="37" spans="1:18" ht="15">
      <c r="A37" s="234" t="s">
        <v>112</v>
      </c>
      <c r="B37" s="240" t="s">
        <v>113</v>
      </c>
      <c r="C37" s="150">
        <v>2061</v>
      </c>
      <c r="D37" s="150">
        <v>2518</v>
      </c>
      <c r="E37" s="236"/>
      <c r="F37" s="261"/>
      <c r="G37" s="254"/>
      <c r="H37" s="255"/>
      <c r="M37" s="156"/>
    </row>
    <row r="38" spans="1:18" ht="15">
      <c r="A38" s="234" t="s">
        <v>114</v>
      </c>
      <c r="B38" s="240" t="s">
        <v>115</v>
      </c>
      <c r="C38" s="150">
        <v>24</v>
      </c>
      <c r="D38" s="150">
        <v>24</v>
      </c>
      <c r="E38" s="262"/>
      <c r="F38" s="257"/>
      <c r="G38" s="258"/>
      <c r="H38" s="259"/>
    </row>
    <row r="39" spans="1:18" ht="15">
      <c r="A39" s="234" t="s">
        <v>116</v>
      </c>
      <c r="B39" s="263" t="s">
        <v>117</v>
      </c>
      <c r="C39" s="158">
        <f>C40+C41+C43</f>
        <v>0</v>
      </c>
      <c r="D39" s="158">
        <f>D40+D41+D43</f>
        <v>0</v>
      </c>
      <c r="E39" s="444" t="s">
        <v>118</v>
      </c>
      <c r="F39" s="260" t="s">
        <v>119</v>
      </c>
      <c r="G39" s="157">
        <v>483</v>
      </c>
      <c r="H39" s="157">
        <v>474</v>
      </c>
      <c r="I39" s="289"/>
      <c r="J39" s="289"/>
      <c r="K39" s="289"/>
      <c r="L39" s="289"/>
      <c r="M39" s="290"/>
      <c r="N39" s="289"/>
      <c r="O39" s="289"/>
    </row>
    <row r="40" spans="1:18" ht="15">
      <c r="A40" s="234" t="s">
        <v>120</v>
      </c>
      <c r="B40" s="263" t="s">
        <v>121</v>
      </c>
      <c r="C40" s="150"/>
      <c r="D40" s="150"/>
      <c r="E40" s="242"/>
      <c r="F40" s="261"/>
      <c r="G40" s="254"/>
      <c r="H40" s="255"/>
    </row>
    <row r="41" spans="1:18" ht="15">
      <c r="A41" s="234" t="s">
        <v>122</v>
      </c>
      <c r="B41" s="263" t="s">
        <v>123</v>
      </c>
      <c r="C41" s="150"/>
      <c r="D41" s="150"/>
      <c r="E41" s="444" t="s">
        <v>124</v>
      </c>
      <c r="F41" s="264"/>
      <c r="G41" s="265"/>
      <c r="H41" s="266"/>
    </row>
    <row r="42" spans="1:18" ht="15">
      <c r="A42" s="234" t="s">
        <v>125</v>
      </c>
      <c r="B42" s="263" t="s">
        <v>126</v>
      </c>
      <c r="C42" s="159"/>
      <c r="D42" s="159"/>
      <c r="E42" s="236" t="s">
        <v>127</v>
      </c>
      <c r="F42" s="257"/>
      <c r="G42" s="258"/>
      <c r="H42" s="259"/>
    </row>
    <row r="43" spans="1:18" ht="25.5">
      <c r="A43" s="234" t="s">
        <v>128</v>
      </c>
      <c r="B43" s="263" t="s">
        <v>129</v>
      </c>
      <c r="C43" s="150"/>
      <c r="D43" s="150"/>
      <c r="E43" s="242" t="s">
        <v>130</v>
      </c>
      <c r="F43" s="241" t="s">
        <v>131</v>
      </c>
      <c r="G43" s="151">
        <v>2272</v>
      </c>
      <c r="H43" s="151">
        <v>890</v>
      </c>
      <c r="M43" s="156"/>
    </row>
    <row r="44" spans="1:18" ht="15">
      <c r="A44" s="234" t="s">
        <v>132</v>
      </c>
      <c r="B44" s="263" t="s">
        <v>133</v>
      </c>
      <c r="C44" s="150"/>
      <c r="D44" s="150"/>
      <c r="E44" s="267" t="s">
        <v>134</v>
      </c>
      <c r="F44" s="241" t="s">
        <v>135</v>
      </c>
      <c r="G44" s="151">
        <v>1923</v>
      </c>
      <c r="H44" s="151">
        <v>1923</v>
      </c>
    </row>
    <row r="45" spans="1:18" ht="15">
      <c r="A45" s="234" t="s">
        <v>136</v>
      </c>
      <c r="B45" s="248" t="s">
        <v>137</v>
      </c>
      <c r="C45" s="154">
        <f>C34+C39+C44</f>
        <v>2085</v>
      </c>
      <c r="D45" s="154">
        <f>D34+D39+D44</f>
        <v>2542</v>
      </c>
      <c r="E45" s="250" t="s">
        <v>138</v>
      </c>
      <c r="F45" s="241" t="s">
        <v>139</v>
      </c>
      <c r="G45" s="151"/>
      <c r="H45" s="151"/>
      <c r="I45" s="289"/>
      <c r="J45" s="289"/>
      <c r="K45" s="289"/>
      <c r="L45" s="289"/>
      <c r="M45" s="290"/>
      <c r="N45" s="289"/>
      <c r="O45" s="289"/>
    </row>
    <row r="46" spans="1:18" ht="15">
      <c r="A46" s="234" t="s">
        <v>140</v>
      </c>
      <c r="B46" s="240"/>
      <c r="C46" s="251"/>
      <c r="D46" s="154"/>
      <c r="E46" s="236" t="s">
        <v>141</v>
      </c>
      <c r="F46" s="241" t="s">
        <v>142</v>
      </c>
      <c r="G46" s="151"/>
      <c r="H46" s="151"/>
    </row>
    <row r="47" spans="1:18" ht="15">
      <c r="A47" s="234" t="s">
        <v>143</v>
      </c>
      <c r="B47" s="240" t="s">
        <v>144</v>
      </c>
      <c r="C47" s="150">
        <v>2718</v>
      </c>
      <c r="D47" s="150">
        <v>2433</v>
      </c>
      <c r="E47" s="250" t="s">
        <v>145</v>
      </c>
      <c r="F47" s="241" t="s">
        <v>146</v>
      </c>
      <c r="G47" s="151"/>
      <c r="H47" s="151"/>
      <c r="M47" s="156"/>
    </row>
    <row r="48" spans="1:18" ht="15">
      <c r="A48" s="234" t="s">
        <v>147</v>
      </c>
      <c r="B48" s="243" t="s">
        <v>148</v>
      </c>
      <c r="C48" s="150"/>
      <c r="D48" s="150"/>
      <c r="E48" s="236" t="s">
        <v>149</v>
      </c>
      <c r="F48" s="241" t="s">
        <v>150</v>
      </c>
      <c r="G48" s="151">
        <v>394</v>
      </c>
      <c r="H48" s="151">
        <v>394</v>
      </c>
    </row>
    <row r="49" spans="1:18" ht="15">
      <c r="A49" s="234" t="s">
        <v>151</v>
      </c>
      <c r="B49" s="240" t="s">
        <v>152</v>
      </c>
      <c r="C49" s="150"/>
      <c r="D49" s="150"/>
      <c r="E49" s="250" t="s">
        <v>51</v>
      </c>
      <c r="F49" s="244" t="s">
        <v>153</v>
      </c>
      <c r="G49" s="153">
        <f>SUM(G43:G48)</f>
        <v>4589</v>
      </c>
      <c r="H49" s="153">
        <f>SUM(H43:H48)</f>
        <v>3207</v>
      </c>
      <c r="I49" s="289"/>
      <c r="J49" s="289"/>
      <c r="K49" s="289"/>
      <c r="L49" s="289"/>
      <c r="M49" s="289"/>
      <c r="N49" s="289"/>
      <c r="O49" s="289"/>
      <c r="P49" s="289"/>
      <c r="Q49" s="289"/>
      <c r="R49" s="289"/>
    </row>
    <row r="50" spans="1:18" ht="15">
      <c r="A50" s="234" t="s">
        <v>78</v>
      </c>
      <c r="B50" s="240" t="s">
        <v>154</v>
      </c>
      <c r="C50" s="150">
        <v>67</v>
      </c>
      <c r="D50" s="150">
        <v>1009</v>
      </c>
      <c r="E50" s="236"/>
      <c r="F50" s="241"/>
      <c r="G50" s="251"/>
      <c r="H50" s="153"/>
    </row>
    <row r="51" spans="1:18" ht="15">
      <c r="A51" s="234" t="s">
        <v>155</v>
      </c>
      <c r="B51" s="248" t="s">
        <v>156</v>
      </c>
      <c r="C51" s="154">
        <f>SUM(C47:C50)</f>
        <v>2785</v>
      </c>
      <c r="D51" s="154">
        <f>SUM(D47:D50)</f>
        <v>3442</v>
      </c>
      <c r="E51" s="250" t="s">
        <v>157</v>
      </c>
      <c r="F51" s="244" t="s">
        <v>158</v>
      </c>
      <c r="G51" s="151"/>
      <c r="H51" s="151"/>
      <c r="I51" s="289"/>
      <c r="J51" s="289"/>
      <c r="K51" s="289"/>
      <c r="L51" s="289"/>
      <c r="M51" s="289"/>
      <c r="N51" s="289"/>
      <c r="O51" s="289"/>
    </row>
    <row r="52" spans="1:18" ht="15">
      <c r="A52" s="234" t="s">
        <v>159</v>
      </c>
      <c r="B52" s="248"/>
      <c r="C52" s="251"/>
      <c r="D52" s="154"/>
      <c r="E52" s="236" t="s">
        <v>160</v>
      </c>
      <c r="F52" s="244" t="s">
        <v>161</v>
      </c>
      <c r="G52" s="151"/>
      <c r="H52" s="151"/>
    </row>
    <row r="53" spans="1:18" ht="15">
      <c r="A53" s="234" t="s">
        <v>162</v>
      </c>
      <c r="B53" s="248" t="s">
        <v>163</v>
      </c>
      <c r="C53" s="150"/>
      <c r="D53" s="150"/>
      <c r="E53" s="236" t="s">
        <v>164</v>
      </c>
      <c r="F53" s="244" t="s">
        <v>165</v>
      </c>
      <c r="G53" s="151">
        <v>1560</v>
      </c>
      <c r="H53" s="151">
        <v>1560</v>
      </c>
    </row>
    <row r="54" spans="1:18" ht="15">
      <c r="A54" s="234" t="s">
        <v>166</v>
      </c>
      <c r="B54" s="248" t="s">
        <v>167</v>
      </c>
      <c r="C54" s="150">
        <v>250</v>
      </c>
      <c r="D54" s="150">
        <v>250</v>
      </c>
      <c r="E54" s="236" t="s">
        <v>168</v>
      </c>
      <c r="F54" s="244" t="s">
        <v>169</v>
      </c>
      <c r="G54" s="151"/>
      <c r="H54" s="151"/>
    </row>
    <row r="55" spans="1:18" ht="25.5">
      <c r="A55" s="268" t="s">
        <v>170</v>
      </c>
      <c r="B55" s="269" t="s">
        <v>171</v>
      </c>
      <c r="C55" s="154">
        <f>C19+C20+C21+C27+C32+C45+C51+C53+C54</f>
        <v>84852</v>
      </c>
      <c r="D55" s="154">
        <f>D19+D20+D21+D27+D32+D45+D51+D53+D54</f>
        <v>86455</v>
      </c>
      <c r="E55" s="236" t="s">
        <v>172</v>
      </c>
      <c r="F55" s="260" t="s">
        <v>173</v>
      </c>
      <c r="G55" s="153">
        <f>G49+G51+G52+G53+G54</f>
        <v>6149</v>
      </c>
      <c r="H55" s="153">
        <f>H49+H51+H52+H53+H54</f>
        <v>4767</v>
      </c>
      <c r="I55" s="289"/>
      <c r="J55" s="289"/>
      <c r="K55" s="289"/>
      <c r="L55" s="289"/>
      <c r="M55" s="290"/>
      <c r="N55" s="289"/>
      <c r="O55" s="289"/>
      <c r="P55" s="289"/>
      <c r="Q55" s="289"/>
      <c r="R55" s="289"/>
    </row>
    <row r="56" spans="1:18" ht="15">
      <c r="A56" s="446" t="s">
        <v>174</v>
      </c>
      <c r="B56" s="243"/>
      <c r="C56" s="251"/>
      <c r="D56" s="154"/>
      <c r="E56" s="236"/>
      <c r="F56" s="270"/>
      <c r="G56" s="251"/>
      <c r="H56" s="153"/>
    </row>
    <row r="57" spans="1:18" ht="15">
      <c r="A57" s="234" t="s">
        <v>175</v>
      </c>
      <c r="B57" s="240"/>
      <c r="C57" s="251"/>
      <c r="D57" s="154"/>
      <c r="E57" s="449" t="s">
        <v>176</v>
      </c>
      <c r="F57" s="270"/>
      <c r="G57" s="251"/>
      <c r="H57" s="153"/>
      <c r="M57" s="156"/>
    </row>
    <row r="58" spans="1:18" ht="15">
      <c r="A58" s="234" t="s">
        <v>177</v>
      </c>
      <c r="B58" s="240" t="s">
        <v>178</v>
      </c>
      <c r="C58" s="150">
        <v>1834</v>
      </c>
      <c r="D58" s="150">
        <v>1130</v>
      </c>
      <c r="E58" s="236" t="s">
        <v>127</v>
      </c>
      <c r="F58" s="271"/>
      <c r="G58" s="251"/>
      <c r="H58" s="153"/>
    </row>
    <row r="59" spans="1:18" ht="15">
      <c r="A59" s="234" t="s">
        <v>179</v>
      </c>
      <c r="B59" s="240" t="s">
        <v>180</v>
      </c>
      <c r="C59" s="150">
        <v>30</v>
      </c>
      <c r="D59" s="150">
        <v>31</v>
      </c>
      <c r="E59" s="250" t="s">
        <v>181</v>
      </c>
      <c r="F59" s="241" t="s">
        <v>182</v>
      </c>
      <c r="G59" s="151">
        <v>192</v>
      </c>
      <c r="H59" s="151">
        <v>386</v>
      </c>
      <c r="M59" s="156"/>
    </row>
    <row r="60" spans="1:18" ht="15">
      <c r="A60" s="234" t="s">
        <v>183</v>
      </c>
      <c r="B60" s="240" t="s">
        <v>184</v>
      </c>
      <c r="C60" s="150"/>
      <c r="D60" s="150"/>
      <c r="E60" s="236" t="s">
        <v>185</v>
      </c>
      <c r="F60" s="241" t="s">
        <v>186</v>
      </c>
      <c r="G60" s="151">
        <v>258</v>
      </c>
      <c r="H60" s="151">
        <v>1260</v>
      </c>
    </row>
    <row r="61" spans="1:18" ht="15">
      <c r="A61" s="234" t="s">
        <v>187</v>
      </c>
      <c r="B61" s="243" t="s">
        <v>188</v>
      </c>
      <c r="C61" s="150">
        <v>303</v>
      </c>
      <c r="D61" s="150">
        <v>126</v>
      </c>
      <c r="E61" s="242" t="s">
        <v>189</v>
      </c>
      <c r="F61" s="271" t="s">
        <v>190</v>
      </c>
      <c r="G61" s="153">
        <f>SUM(G62:G68)</f>
        <v>8798</v>
      </c>
      <c r="H61" s="153">
        <f>SUM(H62:H68)</f>
        <v>10165</v>
      </c>
      <c r="I61" s="289"/>
      <c r="J61" s="289"/>
      <c r="K61" s="289"/>
      <c r="L61" s="289"/>
      <c r="M61" s="290"/>
      <c r="N61" s="289"/>
      <c r="O61" s="289"/>
      <c r="P61" s="289"/>
      <c r="Q61" s="289"/>
      <c r="R61" s="289"/>
    </row>
    <row r="62" spans="1:18" ht="15">
      <c r="A62" s="234" t="s">
        <v>191</v>
      </c>
      <c r="B62" s="243" t="s">
        <v>192</v>
      </c>
      <c r="C62" s="150"/>
      <c r="D62" s="150"/>
      <c r="E62" s="242" t="s">
        <v>193</v>
      </c>
      <c r="F62" s="241" t="s">
        <v>194</v>
      </c>
      <c r="G62" s="151">
        <v>1875</v>
      </c>
      <c r="H62" s="151">
        <v>2307</v>
      </c>
    </row>
    <row r="63" spans="1:18" ht="15">
      <c r="A63" s="234" t="s">
        <v>195</v>
      </c>
      <c r="B63" s="240" t="s">
        <v>196</v>
      </c>
      <c r="C63" s="150"/>
      <c r="D63" s="150"/>
      <c r="E63" s="236" t="s">
        <v>197</v>
      </c>
      <c r="F63" s="241" t="s">
        <v>198</v>
      </c>
      <c r="G63" s="151"/>
      <c r="H63" s="151"/>
      <c r="M63" s="156"/>
    </row>
    <row r="64" spans="1:18" ht="15">
      <c r="A64" s="234" t="s">
        <v>51</v>
      </c>
      <c r="B64" s="248" t="s">
        <v>199</v>
      </c>
      <c r="C64" s="154">
        <f>SUM(C58:C63)</f>
        <v>2167</v>
      </c>
      <c r="D64" s="154">
        <f>SUM(D58:D63)</f>
        <v>1287</v>
      </c>
      <c r="E64" s="236" t="s">
        <v>200</v>
      </c>
      <c r="F64" s="241" t="s">
        <v>201</v>
      </c>
      <c r="G64" s="151">
        <v>4007</v>
      </c>
      <c r="H64" s="151">
        <v>4717</v>
      </c>
      <c r="I64" s="289"/>
      <c r="J64" s="289"/>
      <c r="K64" s="289"/>
      <c r="L64" s="289"/>
      <c r="M64" s="289"/>
      <c r="N64" s="289"/>
      <c r="O64" s="289"/>
    </row>
    <row r="65" spans="1:18" ht="15">
      <c r="A65" s="234"/>
      <c r="B65" s="248"/>
      <c r="C65" s="251"/>
      <c r="D65" s="154"/>
      <c r="E65" s="236" t="s">
        <v>202</v>
      </c>
      <c r="F65" s="241" t="s">
        <v>203</v>
      </c>
      <c r="G65" s="151">
        <v>38</v>
      </c>
      <c r="H65" s="151">
        <v>22</v>
      </c>
    </row>
    <row r="66" spans="1:18" ht="15">
      <c r="A66" s="234" t="s">
        <v>204</v>
      </c>
      <c r="B66" s="240"/>
      <c r="C66" s="251"/>
      <c r="D66" s="154"/>
      <c r="E66" s="236" t="s">
        <v>205</v>
      </c>
      <c r="F66" s="241" t="s">
        <v>206</v>
      </c>
      <c r="G66" s="151">
        <v>2032</v>
      </c>
      <c r="H66" s="151">
        <v>1912</v>
      </c>
    </row>
    <row r="67" spans="1:18" ht="15">
      <c r="A67" s="234" t="s">
        <v>207</v>
      </c>
      <c r="B67" s="240" t="s">
        <v>208</v>
      </c>
      <c r="C67" s="150">
        <v>3398</v>
      </c>
      <c r="D67" s="150">
        <v>2717</v>
      </c>
      <c r="E67" s="236" t="s">
        <v>209</v>
      </c>
      <c r="F67" s="241" t="s">
        <v>210</v>
      </c>
      <c r="G67" s="151">
        <v>496</v>
      </c>
      <c r="H67" s="151">
        <v>486</v>
      </c>
    </row>
    <row r="68" spans="1:18" ht="15">
      <c r="A68" s="234" t="s">
        <v>211</v>
      </c>
      <c r="B68" s="240" t="s">
        <v>212</v>
      </c>
      <c r="C68" s="150">
        <v>1650</v>
      </c>
      <c r="D68" s="150">
        <v>1846</v>
      </c>
      <c r="E68" s="236" t="s">
        <v>213</v>
      </c>
      <c r="F68" s="241" t="s">
        <v>214</v>
      </c>
      <c r="G68" s="151">
        <v>350</v>
      </c>
      <c r="H68" s="151">
        <v>721</v>
      </c>
    </row>
    <row r="69" spans="1:18" ht="15">
      <c r="A69" s="234" t="s">
        <v>215</v>
      </c>
      <c r="B69" s="240" t="s">
        <v>216</v>
      </c>
      <c r="C69" s="150">
        <v>65</v>
      </c>
      <c r="D69" s="150">
        <v>42</v>
      </c>
      <c r="E69" s="250" t="s">
        <v>78</v>
      </c>
      <c r="F69" s="241" t="s">
        <v>217</v>
      </c>
      <c r="G69" s="151">
        <v>125</v>
      </c>
      <c r="H69" s="151">
        <v>103</v>
      </c>
    </row>
    <row r="70" spans="1:18" ht="15">
      <c r="A70" s="234" t="s">
        <v>218</v>
      </c>
      <c r="B70" s="240" t="s">
        <v>219</v>
      </c>
      <c r="C70" s="150"/>
      <c r="D70" s="150"/>
      <c r="E70" s="236" t="s">
        <v>220</v>
      </c>
      <c r="F70" s="241" t="s">
        <v>221</v>
      </c>
      <c r="G70" s="151"/>
      <c r="H70" s="151"/>
    </row>
    <row r="71" spans="1:18" ht="15">
      <c r="A71" s="234" t="s">
        <v>222</v>
      </c>
      <c r="B71" s="240" t="s">
        <v>223</v>
      </c>
      <c r="C71" s="150">
        <v>450</v>
      </c>
      <c r="D71" s="150">
        <v>428</v>
      </c>
      <c r="E71" s="252" t="s">
        <v>46</v>
      </c>
      <c r="F71" s="272" t="s">
        <v>224</v>
      </c>
      <c r="G71" s="160">
        <f>G59+G60+G61+G69+G70</f>
        <v>9373</v>
      </c>
      <c r="H71" s="160">
        <f>H59+H60+H61+H69+H70</f>
        <v>11914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89"/>
    </row>
    <row r="72" spans="1:18" ht="15">
      <c r="A72" s="234" t="s">
        <v>225</v>
      </c>
      <c r="B72" s="240" t="s">
        <v>226</v>
      </c>
      <c r="C72" s="150">
        <v>323</v>
      </c>
      <c r="D72" s="150">
        <v>459</v>
      </c>
      <c r="E72" s="242"/>
      <c r="F72" s="273"/>
      <c r="G72" s="274"/>
      <c r="H72" s="275"/>
    </row>
    <row r="73" spans="1:18" ht="15">
      <c r="A73" s="234" t="s">
        <v>227</v>
      </c>
      <c r="B73" s="240" t="s">
        <v>228</v>
      </c>
      <c r="C73" s="150"/>
      <c r="D73" s="150"/>
      <c r="E73" s="162"/>
      <c r="F73" s="276"/>
      <c r="G73" s="277"/>
      <c r="H73" s="278"/>
    </row>
    <row r="74" spans="1:18" ht="15">
      <c r="A74" s="234" t="s">
        <v>229</v>
      </c>
      <c r="B74" s="240" t="s">
        <v>230</v>
      </c>
      <c r="C74" s="150">
        <v>462</v>
      </c>
      <c r="D74" s="150">
        <v>43</v>
      </c>
      <c r="E74" s="236" t="s">
        <v>231</v>
      </c>
      <c r="F74" s="279" t="s">
        <v>232</v>
      </c>
      <c r="G74" s="151"/>
      <c r="H74" s="151"/>
    </row>
    <row r="75" spans="1:18" ht="15">
      <c r="A75" s="234" t="s">
        <v>76</v>
      </c>
      <c r="B75" s="248" t="s">
        <v>233</v>
      </c>
      <c r="C75" s="154">
        <f>SUM(C67:C74)</f>
        <v>6348</v>
      </c>
      <c r="D75" s="154">
        <f>SUM(D67:D74)</f>
        <v>5535</v>
      </c>
      <c r="E75" s="250" t="s">
        <v>160</v>
      </c>
      <c r="F75" s="244" t="s">
        <v>234</v>
      </c>
      <c r="G75" s="151">
        <v>1</v>
      </c>
      <c r="H75" s="151">
        <v>7</v>
      </c>
      <c r="I75" s="289"/>
      <c r="J75" s="289"/>
      <c r="K75" s="289"/>
      <c r="L75" s="289"/>
      <c r="M75" s="289"/>
      <c r="N75" s="289"/>
      <c r="O75" s="289"/>
    </row>
    <row r="76" spans="1:18" ht="15">
      <c r="A76" s="234"/>
      <c r="B76" s="240"/>
      <c r="C76" s="251"/>
      <c r="D76" s="154"/>
      <c r="E76" s="236" t="s">
        <v>235</v>
      </c>
      <c r="F76" s="244" t="s">
        <v>236</v>
      </c>
      <c r="G76" s="151"/>
      <c r="H76" s="151"/>
    </row>
    <row r="77" spans="1:18" ht="15">
      <c r="A77" s="234" t="s">
        <v>237</v>
      </c>
      <c r="B77" s="240"/>
      <c r="C77" s="251"/>
      <c r="D77" s="154"/>
      <c r="E77" s="236"/>
      <c r="F77" s="280"/>
      <c r="G77" s="281"/>
      <c r="H77" s="282"/>
      <c r="M77" s="156"/>
    </row>
    <row r="78" spans="1:18" ht="15">
      <c r="A78" s="234" t="s">
        <v>238</v>
      </c>
      <c r="B78" s="240" t="s">
        <v>239</v>
      </c>
      <c r="C78" s="154">
        <f>SUM(C79:C81)</f>
        <v>0</v>
      </c>
      <c r="D78" s="154">
        <f>SUM(D79:D81)</f>
        <v>0</v>
      </c>
      <c r="E78" s="236"/>
      <c r="F78" s="281"/>
      <c r="G78" s="281"/>
      <c r="H78" s="282"/>
      <c r="I78" s="289"/>
      <c r="J78" s="289"/>
      <c r="K78" s="289"/>
      <c r="L78" s="289"/>
      <c r="M78" s="289"/>
      <c r="N78" s="289"/>
    </row>
    <row r="79" spans="1:18" ht="15">
      <c r="A79" s="234" t="s">
        <v>240</v>
      </c>
      <c r="B79" s="240" t="s">
        <v>241</v>
      </c>
      <c r="C79" s="150"/>
      <c r="D79" s="150"/>
      <c r="E79" s="250" t="s">
        <v>242</v>
      </c>
      <c r="F79" s="260" t="s">
        <v>243</v>
      </c>
      <c r="G79" s="161">
        <f>G71+G74+G75+G76</f>
        <v>9374</v>
      </c>
      <c r="H79" s="161">
        <f>H71+H74+H75+H76</f>
        <v>11921</v>
      </c>
      <c r="I79" s="289"/>
      <c r="J79" s="289"/>
      <c r="K79" s="289"/>
      <c r="L79" s="289"/>
      <c r="M79" s="289"/>
      <c r="N79" s="289"/>
      <c r="O79" s="289"/>
      <c r="P79" s="289"/>
      <c r="Q79" s="289"/>
      <c r="R79" s="289"/>
    </row>
    <row r="80" spans="1:18" ht="15">
      <c r="A80" s="234" t="s">
        <v>244</v>
      </c>
      <c r="B80" s="240" t="s">
        <v>245</v>
      </c>
      <c r="C80" s="150"/>
      <c r="D80" s="150"/>
      <c r="E80" s="236"/>
      <c r="F80" s="283"/>
      <c r="G80" s="284"/>
      <c r="H80" s="285"/>
    </row>
    <row r="81" spans="1:18" ht="15">
      <c r="A81" s="234" t="s">
        <v>246</v>
      </c>
      <c r="B81" s="240" t="s">
        <v>247</v>
      </c>
      <c r="C81" s="150"/>
      <c r="D81" s="150"/>
      <c r="E81" s="162"/>
      <c r="F81" s="284"/>
      <c r="G81" s="284"/>
      <c r="H81" s="285"/>
    </row>
    <row r="82" spans="1:18" ht="15">
      <c r="A82" s="234" t="s">
        <v>248</v>
      </c>
      <c r="B82" s="240" t="s">
        <v>249</v>
      </c>
      <c r="C82" s="150">
        <v>5</v>
      </c>
      <c r="D82" s="150">
        <v>6</v>
      </c>
      <c r="E82" s="262"/>
      <c r="F82" s="284"/>
      <c r="G82" s="284"/>
      <c r="H82" s="285"/>
    </row>
    <row r="83" spans="1:18" ht="15">
      <c r="A83" s="234" t="s">
        <v>132</v>
      </c>
      <c r="B83" s="240" t="s">
        <v>250</v>
      </c>
      <c r="C83" s="150"/>
      <c r="D83" s="150"/>
      <c r="E83" s="162"/>
      <c r="F83" s="284"/>
      <c r="G83" s="284"/>
      <c r="H83" s="285"/>
    </row>
    <row r="84" spans="1:18" ht="15">
      <c r="A84" s="234" t="s">
        <v>251</v>
      </c>
      <c r="B84" s="248" t="s">
        <v>252</v>
      </c>
      <c r="C84" s="154">
        <f>C83+C82+C78</f>
        <v>5</v>
      </c>
      <c r="D84" s="154">
        <f>D83+D82+D78</f>
        <v>6</v>
      </c>
      <c r="E84" s="262"/>
      <c r="F84" s="284"/>
      <c r="G84" s="284"/>
      <c r="H84" s="285"/>
      <c r="I84" s="289"/>
      <c r="J84" s="289"/>
      <c r="K84" s="289"/>
      <c r="L84" s="289"/>
      <c r="M84" s="289"/>
      <c r="N84" s="289"/>
    </row>
    <row r="85" spans="1:18" ht="15">
      <c r="A85" s="234"/>
      <c r="B85" s="248"/>
      <c r="C85" s="251"/>
      <c r="D85" s="154"/>
      <c r="E85" s="162"/>
      <c r="F85" s="284"/>
      <c r="G85" s="284"/>
      <c r="H85" s="285"/>
      <c r="M85" s="156"/>
    </row>
    <row r="86" spans="1:18" ht="15">
      <c r="A86" s="234" t="s">
        <v>253</v>
      </c>
      <c r="B86" s="240"/>
      <c r="C86" s="251"/>
      <c r="D86" s="154"/>
      <c r="E86" s="262"/>
      <c r="F86" s="284"/>
      <c r="G86" s="284"/>
      <c r="H86" s="285"/>
    </row>
    <row r="87" spans="1:18" ht="15">
      <c r="A87" s="234" t="s">
        <v>254</v>
      </c>
      <c r="B87" s="240" t="s">
        <v>255</v>
      </c>
      <c r="C87" s="150">
        <v>18</v>
      </c>
      <c r="D87" s="150">
        <v>15</v>
      </c>
      <c r="E87" s="162"/>
      <c r="F87" s="284"/>
      <c r="G87" s="284"/>
      <c r="H87" s="285"/>
      <c r="M87" s="156"/>
    </row>
    <row r="88" spans="1:18" ht="15">
      <c r="A88" s="234" t="s">
        <v>256</v>
      </c>
      <c r="B88" s="240" t="s">
        <v>257</v>
      </c>
      <c r="C88" s="150">
        <v>1121</v>
      </c>
      <c r="D88" s="150">
        <v>999</v>
      </c>
      <c r="E88" s="262"/>
      <c r="F88" s="284"/>
      <c r="G88" s="284"/>
      <c r="H88" s="285"/>
    </row>
    <row r="89" spans="1:18" ht="15">
      <c r="A89" s="234" t="s">
        <v>258</v>
      </c>
      <c r="B89" s="240" t="s">
        <v>259</v>
      </c>
      <c r="C89" s="150"/>
      <c r="D89" s="150"/>
      <c r="E89" s="262"/>
      <c r="F89" s="284"/>
      <c r="G89" s="284"/>
      <c r="H89" s="285"/>
      <c r="M89" s="156"/>
    </row>
    <row r="90" spans="1:18" ht="15">
      <c r="A90" s="234" t="s">
        <v>260</v>
      </c>
      <c r="B90" s="240" t="s">
        <v>261</v>
      </c>
      <c r="C90" s="150">
        <v>9</v>
      </c>
      <c r="D90" s="150">
        <v>12</v>
      </c>
      <c r="E90" s="262"/>
      <c r="F90" s="284"/>
      <c r="G90" s="284"/>
      <c r="H90" s="285"/>
    </row>
    <row r="91" spans="1:18" ht="15">
      <c r="A91" s="234" t="s">
        <v>262</v>
      </c>
      <c r="B91" s="248" t="s">
        <v>263</v>
      </c>
      <c r="C91" s="154">
        <f>SUM(C87:C90)</f>
        <v>1148</v>
      </c>
      <c r="D91" s="154">
        <f>SUM(D87:D90)</f>
        <v>1026</v>
      </c>
      <c r="E91" s="262"/>
      <c r="F91" s="284"/>
      <c r="G91" s="284"/>
      <c r="H91" s="285"/>
      <c r="I91" s="289"/>
      <c r="J91" s="289"/>
      <c r="K91" s="289"/>
      <c r="L91" s="289"/>
      <c r="M91" s="290"/>
      <c r="N91" s="289"/>
    </row>
    <row r="92" spans="1:18" ht="15">
      <c r="A92" s="234" t="s">
        <v>264</v>
      </c>
      <c r="B92" s="248" t="s">
        <v>265</v>
      </c>
      <c r="C92" s="150"/>
      <c r="D92" s="150"/>
      <c r="E92" s="262"/>
      <c r="F92" s="284"/>
      <c r="G92" s="284"/>
      <c r="H92" s="285"/>
    </row>
    <row r="93" spans="1:18" ht="15">
      <c r="A93" s="234" t="s">
        <v>266</v>
      </c>
      <c r="B93" s="286" t="s">
        <v>267</v>
      </c>
      <c r="C93" s="154">
        <f>C64+C75+C84+C91+C92</f>
        <v>9668</v>
      </c>
      <c r="D93" s="154">
        <f>D64+D75+D84+D91+D92</f>
        <v>7854</v>
      </c>
      <c r="E93" s="162"/>
      <c r="F93" s="284"/>
      <c r="G93" s="284"/>
      <c r="H93" s="285"/>
      <c r="I93" s="289"/>
      <c r="J93" s="289"/>
      <c r="K93" s="289"/>
      <c r="L93" s="289"/>
      <c r="M93" s="290"/>
      <c r="N93" s="289"/>
    </row>
    <row r="94" spans="1:18" ht="15.75" thickBot="1">
      <c r="A94" s="447" t="s">
        <v>268</v>
      </c>
      <c r="B94" s="287" t="s">
        <v>269</v>
      </c>
      <c r="C94" s="163">
        <f>C93+C55</f>
        <v>94520</v>
      </c>
      <c r="D94" s="163">
        <f>D93+D55</f>
        <v>94309</v>
      </c>
      <c r="E94" s="448" t="s">
        <v>270</v>
      </c>
      <c r="F94" s="288" t="s">
        <v>271</v>
      </c>
      <c r="G94" s="164">
        <f>G36+G39+G55+G79</f>
        <v>94520</v>
      </c>
      <c r="H94" s="164">
        <f>H36+H39+H55+H79</f>
        <v>94309</v>
      </c>
      <c r="I94" s="289"/>
      <c r="J94" s="289"/>
      <c r="K94" s="289"/>
      <c r="L94" s="289"/>
      <c r="M94" s="289"/>
      <c r="N94" s="289"/>
      <c r="O94" s="289"/>
      <c r="P94" s="289"/>
      <c r="Q94" s="289"/>
      <c r="R94" s="289"/>
    </row>
    <row r="95" spans="1:18" ht="15">
      <c r="A95" s="165"/>
      <c r="B95" s="166"/>
      <c r="C95" s="165"/>
      <c r="D95" s="165"/>
      <c r="E95" s="167"/>
      <c r="F95" s="145"/>
      <c r="G95" s="146"/>
      <c r="H95" s="147"/>
      <c r="M95" s="156"/>
    </row>
    <row r="96" spans="1:18" ht="15">
      <c r="A96" s="430" t="s">
        <v>852</v>
      </c>
      <c r="B96" s="431"/>
      <c r="C96" s="149"/>
      <c r="D96" s="149"/>
      <c r="E96" s="432"/>
      <c r="F96" s="169"/>
      <c r="G96" s="170"/>
      <c r="H96" s="171"/>
      <c r="M96" s="156"/>
    </row>
    <row r="97" spans="1:13" ht="15">
      <c r="A97" s="430"/>
      <c r="B97" s="431"/>
      <c r="C97" s="149"/>
      <c r="D97" s="149"/>
      <c r="E97" s="432"/>
      <c r="F97" s="169"/>
      <c r="G97" s="170"/>
      <c r="H97" s="171"/>
      <c r="M97" s="156"/>
    </row>
    <row r="98" spans="1:13" ht="15">
      <c r="A98" s="44" t="s">
        <v>884</v>
      </c>
      <c r="B98" s="431"/>
      <c r="C98" s="582" t="s">
        <v>273</v>
      </c>
      <c r="D98" s="582"/>
      <c r="E98" s="582"/>
      <c r="F98" s="169"/>
      <c r="G98" s="170"/>
      <c r="H98" s="171"/>
      <c r="M98" s="156"/>
    </row>
    <row r="99" spans="1:13" ht="15">
      <c r="C99" s="44"/>
      <c r="D99" s="575" t="s">
        <v>867</v>
      </c>
      <c r="E99" s="44"/>
      <c r="F99" s="169"/>
      <c r="G99" s="170"/>
      <c r="H99" s="171"/>
    </row>
    <row r="100" spans="1:13" ht="15">
      <c r="A100" s="172"/>
      <c r="B100" s="172"/>
      <c r="C100" s="582" t="s">
        <v>857</v>
      </c>
      <c r="D100" s="583"/>
      <c r="E100" s="583"/>
    </row>
    <row r="101" spans="1:13">
      <c r="D101" s="536" t="s">
        <v>870</v>
      </c>
    </row>
    <row r="102" spans="1:13">
      <c r="D102" s="536" t="s">
        <v>871</v>
      </c>
      <c r="E102" s="175"/>
    </row>
    <row r="104" spans="1:13">
      <c r="M104" s="156"/>
    </row>
    <row r="106" spans="1:13">
      <c r="M106" s="156"/>
    </row>
    <row r="108" spans="1:13">
      <c r="E108" s="175"/>
      <c r="M108" s="156"/>
    </row>
    <row r="110" spans="1:13">
      <c r="E110" s="175"/>
      <c r="M110" s="156"/>
    </row>
    <row r="118" spans="5:13">
      <c r="E118" s="175"/>
    </row>
    <row r="120" spans="5:13">
      <c r="E120" s="175"/>
      <c r="M120" s="156"/>
    </row>
    <row r="122" spans="5:13">
      <c r="E122" s="175"/>
      <c r="M122" s="156"/>
    </row>
    <row r="124" spans="5:13">
      <c r="E124" s="175"/>
    </row>
    <row r="126" spans="5:13">
      <c r="E126" s="175"/>
      <c r="M126" s="156"/>
    </row>
    <row r="128" spans="5:13">
      <c r="E128" s="175"/>
      <c r="M128" s="156"/>
    </row>
    <row r="130" spans="5:13">
      <c r="M130" s="156"/>
    </row>
    <row r="132" spans="5:13">
      <c r="M132" s="156"/>
    </row>
    <row r="134" spans="5:13">
      <c r="M134" s="156"/>
    </row>
    <row r="136" spans="5:13">
      <c r="E136" s="175"/>
      <c r="M136" s="156"/>
    </row>
    <row r="138" spans="5:13">
      <c r="E138" s="175"/>
      <c r="M138" s="156"/>
    </row>
    <row r="140" spans="5:13">
      <c r="E140" s="175"/>
      <c r="M140" s="156"/>
    </row>
    <row r="142" spans="5:13">
      <c r="E142" s="175"/>
      <c r="M142" s="156"/>
    </row>
    <row r="144" spans="5:13">
      <c r="E144" s="175"/>
    </row>
    <row r="146" spans="5:13">
      <c r="E146" s="175"/>
    </row>
    <row r="148" spans="5:13">
      <c r="E148" s="175"/>
    </row>
    <row r="150" spans="5:13">
      <c r="E150" s="175"/>
      <c r="M150" s="156"/>
    </row>
    <row r="152" spans="5:13">
      <c r="M152" s="156"/>
    </row>
    <row r="154" spans="5:13">
      <c r="M154" s="156"/>
    </row>
    <row r="160" spans="5:13">
      <c r="E160" s="175"/>
    </row>
    <row r="162" spans="5:5">
      <c r="E162" s="175"/>
    </row>
    <row r="164" spans="5:5">
      <c r="E164" s="175"/>
    </row>
    <row r="166" spans="5:5">
      <c r="E166" s="175"/>
    </row>
    <row r="168" spans="5:5">
      <c r="E168" s="175"/>
    </row>
    <row r="176" spans="5:5">
      <c r="E176" s="175"/>
    </row>
    <row r="178" spans="5:5">
      <c r="E178" s="175"/>
    </row>
    <row r="180" spans="5:5">
      <c r="E180" s="175"/>
    </row>
    <row r="182" spans="5:5">
      <c r="E182" s="175"/>
    </row>
    <row r="186" spans="5:5">
      <c r="E186" s="175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16" workbookViewId="0">
      <selection activeCell="B49" sqref="B49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2" t="s">
        <v>274</v>
      </c>
      <c r="B1" s="462"/>
      <c r="C1" s="463"/>
      <c r="D1" s="464"/>
      <c r="E1" s="465"/>
      <c r="F1" s="465"/>
      <c r="G1" s="542"/>
      <c r="H1" s="542"/>
    </row>
    <row r="2" spans="1:18" ht="15">
      <c r="A2" s="466" t="s">
        <v>1</v>
      </c>
      <c r="B2" s="587" t="str">
        <f>'справка №1-БАЛАНС'!E3</f>
        <v>"Параходство Българско речно плаване" АД</v>
      </c>
      <c r="C2" s="587"/>
      <c r="D2" s="587"/>
      <c r="E2" s="587"/>
      <c r="F2" s="589" t="s">
        <v>2</v>
      </c>
      <c r="G2" s="589"/>
      <c r="H2" s="524">
        <f>'справка №1-БАЛАНС'!H3</f>
        <v>827183719</v>
      </c>
    </row>
    <row r="3" spans="1:18" ht="15">
      <c r="A3" s="466" t="s">
        <v>275</v>
      </c>
      <c r="B3" s="587" t="str">
        <f>'справка №1-БАЛАНС'!E4</f>
        <v>консолидиран</v>
      </c>
      <c r="C3" s="587"/>
      <c r="D3" s="587"/>
      <c r="E3" s="587"/>
      <c r="F3" s="544" t="s">
        <v>4</v>
      </c>
      <c r="G3" s="525"/>
      <c r="H3" s="525" t="str">
        <f>'справка №1-БАЛАНС'!H4</f>
        <v xml:space="preserve"> </v>
      </c>
    </row>
    <row r="4" spans="1:18" ht="17.25" customHeight="1">
      <c r="A4" s="466" t="s">
        <v>5</v>
      </c>
      <c r="B4" s="588" t="str">
        <f>'справка №1-БАЛАНС'!E5</f>
        <v>второ тримесечие 2015 г.</v>
      </c>
      <c r="C4" s="588"/>
      <c r="D4" s="588"/>
      <c r="E4" s="313"/>
      <c r="F4" s="465"/>
      <c r="G4" s="542"/>
      <c r="H4" s="545" t="s">
        <v>276</v>
      </c>
    </row>
    <row r="5" spans="1:18" ht="24">
      <c r="A5" s="291" t="s">
        <v>277</v>
      </c>
      <c r="B5" s="292" t="s">
        <v>8</v>
      </c>
      <c r="C5" s="291" t="s">
        <v>9</v>
      </c>
      <c r="D5" s="293" t="s">
        <v>13</v>
      </c>
      <c r="E5" s="291" t="s">
        <v>278</v>
      </c>
      <c r="F5" s="292" t="s">
        <v>8</v>
      </c>
      <c r="G5" s="291" t="s">
        <v>9</v>
      </c>
      <c r="H5" s="291" t="s">
        <v>13</v>
      </c>
    </row>
    <row r="6" spans="1:18">
      <c r="A6" s="294" t="s">
        <v>14</v>
      </c>
      <c r="B6" s="294" t="s">
        <v>15</v>
      </c>
      <c r="C6" s="294">
        <v>1</v>
      </c>
      <c r="D6" s="294">
        <v>2</v>
      </c>
      <c r="E6" s="294" t="s">
        <v>14</v>
      </c>
      <c r="F6" s="291" t="s">
        <v>15</v>
      </c>
      <c r="G6" s="291">
        <v>1</v>
      </c>
      <c r="H6" s="291">
        <v>2</v>
      </c>
    </row>
    <row r="7" spans="1:18">
      <c r="A7" s="126" t="s">
        <v>279</v>
      </c>
      <c r="B7" s="126"/>
      <c r="C7" s="51"/>
      <c r="D7" s="51"/>
      <c r="E7" s="126" t="s">
        <v>280</v>
      </c>
      <c r="F7" s="303"/>
      <c r="G7" s="546"/>
      <c r="H7" s="546"/>
    </row>
    <row r="8" spans="1:18">
      <c r="A8" s="295" t="s">
        <v>281</v>
      </c>
      <c r="B8" s="295"/>
      <c r="C8" s="296"/>
      <c r="D8" s="49"/>
      <c r="E8" s="295" t="s">
        <v>282</v>
      </c>
      <c r="F8" s="303"/>
      <c r="G8" s="546"/>
      <c r="H8" s="546"/>
    </row>
    <row r="9" spans="1:18">
      <c r="A9" s="297" t="s">
        <v>283</v>
      </c>
      <c r="B9" s="298" t="s">
        <v>284</v>
      </c>
      <c r="C9" s="45">
        <v>3703</v>
      </c>
      <c r="D9" s="45">
        <v>3776</v>
      </c>
      <c r="E9" s="297" t="s">
        <v>285</v>
      </c>
      <c r="F9" s="547" t="s">
        <v>286</v>
      </c>
      <c r="G9" s="548">
        <v>1744</v>
      </c>
      <c r="H9" s="548">
        <v>2032</v>
      </c>
    </row>
    <row r="10" spans="1:18">
      <c r="A10" s="297" t="s">
        <v>287</v>
      </c>
      <c r="B10" s="298" t="s">
        <v>288</v>
      </c>
      <c r="C10" s="45">
        <v>1995</v>
      </c>
      <c r="D10" s="45">
        <v>1691</v>
      </c>
      <c r="E10" s="297" t="s">
        <v>289</v>
      </c>
      <c r="F10" s="547" t="s">
        <v>290</v>
      </c>
      <c r="G10" s="548"/>
      <c r="H10" s="548"/>
    </row>
    <row r="11" spans="1:18">
      <c r="A11" s="297" t="s">
        <v>291</v>
      </c>
      <c r="B11" s="298" t="s">
        <v>292</v>
      </c>
      <c r="C11" s="45">
        <v>1126</v>
      </c>
      <c r="D11" s="45">
        <v>1057</v>
      </c>
      <c r="E11" s="299" t="s">
        <v>293</v>
      </c>
      <c r="F11" s="547" t="s">
        <v>294</v>
      </c>
      <c r="G11" s="548">
        <v>9927</v>
      </c>
      <c r="H11" s="548">
        <v>6890</v>
      </c>
    </row>
    <row r="12" spans="1:18">
      <c r="A12" s="297" t="s">
        <v>295</v>
      </c>
      <c r="B12" s="298" t="s">
        <v>296</v>
      </c>
      <c r="C12" s="45">
        <v>2370</v>
      </c>
      <c r="D12" s="45">
        <v>2784</v>
      </c>
      <c r="E12" s="299" t="s">
        <v>78</v>
      </c>
      <c r="F12" s="547" t="s">
        <v>297</v>
      </c>
      <c r="G12" s="548">
        <v>179</v>
      </c>
      <c r="H12" s="548">
        <v>922</v>
      </c>
    </row>
    <row r="13" spans="1:18">
      <c r="A13" s="297" t="s">
        <v>298</v>
      </c>
      <c r="B13" s="298" t="s">
        <v>299</v>
      </c>
      <c r="C13" s="45">
        <v>519</v>
      </c>
      <c r="D13" s="45">
        <v>311</v>
      </c>
      <c r="E13" s="300" t="s">
        <v>51</v>
      </c>
      <c r="F13" s="549" t="s">
        <v>300</v>
      </c>
      <c r="G13" s="546">
        <f>SUM(G9:G12)</f>
        <v>11850</v>
      </c>
      <c r="H13" s="546">
        <f>SUM(H9:H12)</f>
        <v>9844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7" t="s">
        <v>301</v>
      </c>
      <c r="B14" s="298" t="s">
        <v>302</v>
      </c>
      <c r="C14" s="45"/>
      <c r="D14" s="45">
        <v>364</v>
      </c>
      <c r="E14" s="299"/>
      <c r="F14" s="550"/>
      <c r="G14" s="551"/>
      <c r="H14" s="551"/>
    </row>
    <row r="15" spans="1:18" ht="24">
      <c r="A15" s="297" t="s">
        <v>303</v>
      </c>
      <c r="B15" s="298" t="s">
        <v>304</v>
      </c>
      <c r="C15" s="46">
        <v>-150</v>
      </c>
      <c r="D15" s="46">
        <v>-93</v>
      </c>
      <c r="E15" s="295" t="s">
        <v>305</v>
      </c>
      <c r="F15" s="552" t="s">
        <v>306</v>
      </c>
      <c r="G15" s="548"/>
      <c r="H15" s="548"/>
    </row>
    <row r="16" spans="1:18">
      <c r="A16" s="297" t="s">
        <v>307</v>
      </c>
      <c r="B16" s="298" t="s">
        <v>308</v>
      </c>
      <c r="C16" s="46">
        <v>1175</v>
      </c>
      <c r="D16" s="46">
        <v>623</v>
      </c>
      <c r="E16" s="297" t="s">
        <v>309</v>
      </c>
      <c r="F16" s="550" t="s">
        <v>310</v>
      </c>
      <c r="G16" s="553"/>
      <c r="H16" s="553"/>
    </row>
    <row r="17" spans="1:18">
      <c r="A17" s="301" t="s">
        <v>311</v>
      </c>
      <c r="B17" s="298" t="s">
        <v>312</v>
      </c>
      <c r="C17" s="47"/>
      <c r="D17" s="47"/>
      <c r="E17" s="295"/>
      <c r="F17" s="303"/>
      <c r="G17" s="551"/>
      <c r="H17" s="551"/>
    </row>
    <row r="18" spans="1:18">
      <c r="A18" s="301" t="s">
        <v>313</v>
      </c>
      <c r="B18" s="298" t="s">
        <v>314</v>
      </c>
      <c r="C18" s="47"/>
      <c r="D18" s="47"/>
      <c r="E18" s="295" t="s">
        <v>315</v>
      </c>
      <c r="F18" s="303"/>
      <c r="G18" s="551"/>
      <c r="H18" s="551"/>
    </row>
    <row r="19" spans="1:18">
      <c r="A19" s="300" t="s">
        <v>51</v>
      </c>
      <c r="B19" s="302" t="s">
        <v>316</v>
      </c>
      <c r="C19" s="48">
        <f>SUM(C9:C15)+C16</f>
        <v>10738</v>
      </c>
      <c r="D19" s="48">
        <f>SUM(D9:D15)+D16</f>
        <v>10513</v>
      </c>
      <c r="E19" s="303" t="s">
        <v>317</v>
      </c>
      <c r="F19" s="550" t="s">
        <v>318</v>
      </c>
      <c r="G19" s="548">
        <v>114</v>
      </c>
      <c r="H19" s="548">
        <v>75</v>
      </c>
      <c r="I19" s="542"/>
      <c r="J19" s="542"/>
      <c r="K19" s="542"/>
      <c r="L19" s="542"/>
      <c r="M19" s="542"/>
      <c r="N19" s="542"/>
      <c r="O19" s="542"/>
    </row>
    <row r="20" spans="1:18">
      <c r="A20" s="295"/>
      <c r="B20" s="298"/>
      <c r="C20" s="314"/>
      <c r="D20" s="314"/>
      <c r="E20" s="301" t="s">
        <v>319</v>
      </c>
      <c r="F20" s="550" t="s">
        <v>320</v>
      </c>
      <c r="G20" s="548"/>
      <c r="H20" s="548"/>
    </row>
    <row r="21" spans="1:18" ht="24">
      <c r="A21" s="295" t="s">
        <v>321</v>
      </c>
      <c r="B21" s="304"/>
      <c r="C21" s="314"/>
      <c r="D21" s="314"/>
      <c r="E21" s="297" t="s">
        <v>322</v>
      </c>
      <c r="F21" s="550" t="s">
        <v>323</v>
      </c>
      <c r="G21" s="548"/>
      <c r="H21" s="548">
        <v>1</v>
      </c>
    </row>
    <row r="22" spans="1:18" ht="24">
      <c r="A22" s="303" t="s">
        <v>324</v>
      </c>
      <c r="B22" s="304" t="s">
        <v>325</v>
      </c>
      <c r="C22" s="45">
        <v>184</v>
      </c>
      <c r="D22" s="45">
        <v>259</v>
      </c>
      <c r="E22" s="303" t="s">
        <v>326</v>
      </c>
      <c r="F22" s="550" t="s">
        <v>327</v>
      </c>
      <c r="G22" s="548">
        <v>499</v>
      </c>
      <c r="H22" s="548">
        <v>85</v>
      </c>
    </row>
    <row r="23" spans="1:18" ht="24">
      <c r="A23" s="297" t="s">
        <v>328</v>
      </c>
      <c r="B23" s="304" t="s">
        <v>329</v>
      </c>
      <c r="C23" s="45">
        <v>1</v>
      </c>
      <c r="D23" s="45">
        <v>1</v>
      </c>
      <c r="E23" s="297" t="s">
        <v>330</v>
      </c>
      <c r="F23" s="550" t="s">
        <v>331</v>
      </c>
      <c r="G23" s="548"/>
      <c r="H23" s="548">
        <v>1025</v>
      </c>
    </row>
    <row r="24" spans="1:18">
      <c r="A24" s="297" t="s">
        <v>332</v>
      </c>
      <c r="B24" s="304" t="s">
        <v>333</v>
      </c>
      <c r="C24" s="45">
        <v>231</v>
      </c>
      <c r="D24" s="45">
        <v>73</v>
      </c>
      <c r="E24" s="300" t="s">
        <v>103</v>
      </c>
      <c r="F24" s="552" t="s">
        <v>334</v>
      </c>
      <c r="G24" s="546">
        <f>SUM(G19:G23)</f>
        <v>613</v>
      </c>
      <c r="H24" s="546">
        <f>SUM(H19:H23)</f>
        <v>1186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7" t="s">
        <v>78</v>
      </c>
      <c r="B25" s="304" t="s">
        <v>335</v>
      </c>
      <c r="C25" s="45">
        <v>44</v>
      </c>
      <c r="D25" s="45">
        <v>43</v>
      </c>
      <c r="E25" s="301"/>
      <c r="F25" s="303"/>
      <c r="G25" s="551"/>
      <c r="H25" s="551"/>
    </row>
    <row r="26" spans="1:18">
      <c r="A26" s="300" t="s">
        <v>76</v>
      </c>
      <c r="B26" s="305" t="s">
        <v>336</v>
      </c>
      <c r="C26" s="48">
        <f>SUM(C22:C25)</f>
        <v>460</v>
      </c>
      <c r="D26" s="48">
        <f>SUM(D22:D25)</f>
        <v>376</v>
      </c>
      <c r="E26" s="297"/>
      <c r="F26" s="303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0"/>
      <c r="B27" s="305"/>
      <c r="C27" s="314"/>
      <c r="D27" s="314"/>
      <c r="E27" s="297"/>
      <c r="F27" s="303"/>
      <c r="G27" s="551"/>
      <c r="H27" s="551"/>
    </row>
    <row r="28" spans="1:18">
      <c r="A28" s="126" t="s">
        <v>337</v>
      </c>
      <c r="B28" s="292" t="s">
        <v>338</v>
      </c>
      <c r="C28" s="49">
        <f>C26+C19</f>
        <v>11198</v>
      </c>
      <c r="D28" s="49">
        <f>D26+D19</f>
        <v>10889</v>
      </c>
      <c r="E28" s="126" t="s">
        <v>339</v>
      </c>
      <c r="F28" s="552" t="s">
        <v>340</v>
      </c>
      <c r="G28" s="546">
        <f>G13+G15+G24</f>
        <v>12463</v>
      </c>
      <c r="H28" s="546">
        <f>H13+H15+H24</f>
        <v>11030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6"/>
      <c r="B29" s="292"/>
      <c r="C29" s="314"/>
      <c r="D29" s="314"/>
      <c r="E29" s="126"/>
      <c r="F29" s="550"/>
      <c r="G29" s="551"/>
      <c r="H29" s="551"/>
    </row>
    <row r="30" spans="1:18">
      <c r="A30" s="126" t="s">
        <v>341</v>
      </c>
      <c r="B30" s="292" t="s">
        <v>342</v>
      </c>
      <c r="C30" s="49">
        <f>IF((G28-C28)&gt;0,G28-C28,0)</f>
        <v>1265</v>
      </c>
      <c r="D30" s="49">
        <f>IF((H28-D28)&gt;0,H28-D28,0)</f>
        <v>141</v>
      </c>
      <c r="E30" s="126" t="s">
        <v>343</v>
      </c>
      <c r="F30" s="552" t="s">
        <v>344</v>
      </c>
      <c r="G30" s="52">
        <f>IF((C28-G28)&gt;0,C28-G28,0)</f>
        <v>0</v>
      </c>
      <c r="H30" s="52">
        <f>IF((D28-H28)&gt;0,D28-H28,0)</f>
        <v>0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853</v>
      </c>
      <c r="B31" s="305" t="s">
        <v>345</v>
      </c>
      <c r="C31" s="45">
        <v>281</v>
      </c>
      <c r="D31" s="45">
        <v>205</v>
      </c>
      <c r="E31" s="295" t="s">
        <v>856</v>
      </c>
      <c r="F31" s="550" t="s">
        <v>346</v>
      </c>
      <c r="G31" s="548"/>
      <c r="H31" s="548"/>
    </row>
    <row r="32" spans="1:18">
      <c r="A32" s="295" t="s">
        <v>347</v>
      </c>
      <c r="B32" s="306" t="s">
        <v>348</v>
      </c>
      <c r="C32" s="45"/>
      <c r="D32" s="45"/>
      <c r="E32" s="295" t="s">
        <v>349</v>
      </c>
      <c r="F32" s="550" t="s">
        <v>350</v>
      </c>
      <c r="G32" s="548"/>
      <c r="H32" s="548"/>
    </row>
    <row r="33" spans="1:18">
      <c r="A33" s="127" t="s">
        <v>351</v>
      </c>
      <c r="B33" s="305" t="s">
        <v>352</v>
      </c>
      <c r="C33" s="48">
        <f>C28-C31+C32</f>
        <v>10917</v>
      </c>
      <c r="D33" s="48">
        <f>D28-D31+D32</f>
        <v>10684</v>
      </c>
      <c r="E33" s="126" t="s">
        <v>353</v>
      </c>
      <c r="F33" s="552" t="s">
        <v>354</v>
      </c>
      <c r="G33" s="52">
        <f>G32-G31+G28</f>
        <v>12463</v>
      </c>
      <c r="H33" s="52">
        <f>H32-H31+H28</f>
        <v>11030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7" t="s">
        <v>355</v>
      </c>
      <c r="B34" s="292" t="s">
        <v>356</v>
      </c>
      <c r="C34" s="49">
        <f>IF((G33-C33)&gt;0,G33-C33,0)</f>
        <v>1546</v>
      </c>
      <c r="D34" s="49">
        <f>IF((H33-D33)&gt;0,H33-D33,0)</f>
        <v>346</v>
      </c>
      <c r="E34" s="127" t="s">
        <v>357</v>
      </c>
      <c r="F34" s="552" t="s">
        <v>358</v>
      </c>
      <c r="G34" s="546">
        <f>IF((C33-G33)&gt;0,C33-G33,0)</f>
        <v>0</v>
      </c>
      <c r="H34" s="546">
        <f>IF((D33-H33)&gt;0,D33-H33,0)</f>
        <v>0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5" t="s">
        <v>359</v>
      </c>
      <c r="B35" s="305" t="s">
        <v>360</v>
      </c>
      <c r="C35" s="48">
        <f>C36+C37+C38</f>
        <v>170</v>
      </c>
      <c r="D35" s="48">
        <f>D36+D37+D38</f>
        <v>62</v>
      </c>
      <c r="E35" s="307"/>
      <c r="F35" s="303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8" t="s">
        <v>361</v>
      </c>
      <c r="B36" s="304" t="s">
        <v>362</v>
      </c>
      <c r="C36" s="45">
        <v>170</v>
      </c>
      <c r="D36" s="45">
        <v>62</v>
      </c>
      <c r="E36" s="307"/>
      <c r="F36" s="303"/>
      <c r="G36" s="551"/>
      <c r="H36" s="551"/>
    </row>
    <row r="37" spans="1:18" ht="24">
      <c r="A37" s="308" t="s">
        <v>363</v>
      </c>
      <c r="B37" s="309" t="s">
        <v>364</v>
      </c>
      <c r="C37" s="429"/>
      <c r="D37" s="429"/>
      <c r="E37" s="307"/>
      <c r="F37" s="555"/>
      <c r="G37" s="551"/>
      <c r="H37" s="551"/>
    </row>
    <row r="38" spans="1:18">
      <c r="A38" s="310" t="s">
        <v>365</v>
      </c>
      <c r="B38" s="309" t="s">
        <v>366</v>
      </c>
      <c r="C38" s="125"/>
      <c r="D38" s="125"/>
      <c r="E38" s="307"/>
      <c r="F38" s="555"/>
      <c r="G38" s="551"/>
      <c r="H38" s="551"/>
    </row>
    <row r="39" spans="1:18">
      <c r="A39" s="311" t="s">
        <v>367</v>
      </c>
      <c r="B39" s="128" t="s">
        <v>368</v>
      </c>
      <c r="C39" s="459">
        <f>+IF((G33-C33-C35)&gt;0,G33-C33-C35,0)</f>
        <v>1376</v>
      </c>
      <c r="D39" s="459">
        <f>+IF((H33-D33-D35)&gt;0,H33-D33-D35,0)</f>
        <v>284</v>
      </c>
      <c r="E39" s="312" t="s">
        <v>369</v>
      </c>
      <c r="F39" s="556" t="s">
        <v>370</v>
      </c>
      <c r="G39" s="557">
        <f>IF(G34&gt;0,IF(C35+G34&lt;0,0,C35+G34),IF(C34-C35&lt;0,C35-C34,0))</f>
        <v>0</v>
      </c>
      <c r="H39" s="557">
        <f>IF(H34&gt;0,IF(D35+H34&lt;0,0,D35+H34),IF(D34-D35&lt;0,D35-D34,0))</f>
        <v>0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6" t="s">
        <v>371</v>
      </c>
      <c r="B40" s="294" t="s">
        <v>372</v>
      </c>
      <c r="C40" s="50">
        <v>9</v>
      </c>
      <c r="D40" s="50">
        <v>17</v>
      </c>
      <c r="E40" s="126" t="s">
        <v>371</v>
      </c>
      <c r="F40" s="556" t="s">
        <v>373</v>
      </c>
      <c r="G40" s="548"/>
      <c r="H40" s="548"/>
    </row>
    <row r="41" spans="1:18">
      <c r="A41" s="126" t="s">
        <v>374</v>
      </c>
      <c r="B41" s="291" t="s">
        <v>375</v>
      </c>
      <c r="C41" s="51">
        <f>IF(G39=0,IF(C39-C40&gt;0,C39-C40+G40,0),IF(G39-G40&lt;0,G40-G39+C39,0))</f>
        <v>1367</v>
      </c>
      <c r="D41" s="51">
        <f>IF(H39=0,IF(D39-D40&gt;0,D39-D40+H40,0),IF(H39-H40&lt;0,H40-H39+D39,0))</f>
        <v>267</v>
      </c>
      <c r="E41" s="126" t="s">
        <v>376</v>
      </c>
      <c r="F41" s="569" t="s">
        <v>377</v>
      </c>
      <c r="G41" s="51">
        <f>IF(C39=0,IF(G39-G40&gt;0,G39-G40+C40,0),IF(C39-C40&lt;0,C40-C39+G40,0))</f>
        <v>0</v>
      </c>
      <c r="H41" s="51">
        <f>IF(D39=0,IF(H39-H40&gt;0,H39-H40+D40,0),IF(D39-D40&lt;0,D40-D39+H40,0))</f>
        <v>0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7" t="s">
        <v>378</v>
      </c>
      <c r="B42" s="291" t="s">
        <v>379</v>
      </c>
      <c r="C42" s="52">
        <f>C33+C35+C39</f>
        <v>12463</v>
      </c>
      <c r="D42" s="52">
        <f>D33+D35+D39</f>
        <v>11030</v>
      </c>
      <c r="E42" s="127" t="s">
        <v>380</v>
      </c>
      <c r="F42" s="128" t="s">
        <v>381</v>
      </c>
      <c r="G42" s="52">
        <f>G39+G33</f>
        <v>12463</v>
      </c>
      <c r="H42" s="52">
        <f>H39+H33</f>
        <v>11030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3"/>
      <c r="B43" s="423"/>
      <c r="C43" s="424"/>
      <c r="D43" s="424"/>
      <c r="E43" s="425"/>
      <c r="F43" s="558"/>
      <c r="G43" s="424"/>
      <c r="H43" s="424"/>
    </row>
    <row r="44" spans="1:18">
      <c r="A44" s="313"/>
      <c r="B44" s="423"/>
      <c r="C44" s="424"/>
      <c r="D44" s="424"/>
      <c r="E44" s="425"/>
      <c r="F44" s="558"/>
      <c r="G44" s="424"/>
      <c r="H44" s="424"/>
    </row>
    <row r="45" spans="1:18">
      <c r="A45" s="590" t="s">
        <v>863</v>
      </c>
      <c r="B45" s="590"/>
      <c r="C45" s="590"/>
      <c r="D45" s="590"/>
      <c r="E45" s="590"/>
      <c r="F45" s="558"/>
      <c r="G45" s="424"/>
      <c r="H45" s="424"/>
    </row>
    <row r="46" spans="1:18">
      <c r="A46" s="313"/>
      <c r="B46" s="423"/>
      <c r="C46" s="424"/>
      <c r="D46" s="424"/>
      <c r="E46" s="425"/>
      <c r="F46" s="558"/>
      <c r="G46" s="424"/>
      <c r="H46" s="424"/>
    </row>
    <row r="47" spans="1:18">
      <c r="A47" s="313"/>
      <c r="B47" s="423"/>
      <c r="C47" s="424"/>
      <c r="D47" s="424"/>
      <c r="E47" s="425"/>
      <c r="F47" s="558"/>
      <c r="G47" s="424"/>
      <c r="H47" s="424"/>
    </row>
    <row r="48" spans="1:18">
      <c r="A48" s="502" t="s">
        <v>272</v>
      </c>
      <c r="B48" s="426" t="s">
        <v>886</v>
      </c>
      <c r="C48" s="426" t="s">
        <v>382</v>
      </c>
      <c r="D48" s="585"/>
      <c r="E48" s="585"/>
      <c r="F48" s="585"/>
      <c r="G48" s="585"/>
      <c r="H48" s="585"/>
      <c r="I48" s="542"/>
      <c r="J48" s="542"/>
      <c r="K48" s="542"/>
      <c r="L48" s="542"/>
      <c r="M48" s="542"/>
      <c r="N48" s="542"/>
      <c r="O48" s="542"/>
    </row>
    <row r="49" spans="1:8">
      <c r="A49" s="559"/>
      <c r="B49" s="560"/>
      <c r="C49" s="424"/>
      <c r="D49" s="575" t="s">
        <v>867</v>
      </c>
      <c r="E49" s="558"/>
      <c r="F49" s="558"/>
      <c r="G49" s="561"/>
      <c r="H49" s="561"/>
    </row>
    <row r="50" spans="1:8" ht="12.75" customHeight="1">
      <c r="A50" s="559"/>
      <c r="B50" s="560"/>
      <c r="C50" s="427" t="s">
        <v>782</v>
      </c>
      <c r="D50" s="586"/>
      <c r="E50" s="586"/>
      <c r="F50" s="586"/>
      <c r="G50" s="586"/>
      <c r="H50" s="586"/>
    </row>
    <row r="51" spans="1:8">
      <c r="A51" s="562"/>
      <c r="B51" s="558"/>
      <c r="C51" s="424"/>
      <c r="D51" s="536" t="s">
        <v>870</v>
      </c>
      <c r="E51" s="558"/>
      <c r="F51" s="558"/>
      <c r="G51" s="561"/>
      <c r="H51" s="561"/>
    </row>
    <row r="52" spans="1:8">
      <c r="A52" s="562"/>
      <c r="B52" s="558"/>
      <c r="C52" s="424"/>
      <c r="D52" s="536" t="s">
        <v>871</v>
      </c>
      <c r="E52" s="558"/>
      <c r="F52" s="558"/>
      <c r="G52" s="561"/>
      <c r="H52" s="561"/>
    </row>
    <row r="53" spans="1:8">
      <c r="A53" s="562"/>
      <c r="B53" s="558"/>
      <c r="C53" s="424"/>
      <c r="D53" s="424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25" right="0.25" top="0.75" bottom="0.75" header="0.3" footer="0.3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3" workbookViewId="0">
      <selection activeCell="A49" sqref="A49"/>
    </sheetView>
  </sheetViews>
  <sheetFormatPr defaultColWidth="9.28515625" defaultRowHeight="12"/>
  <cols>
    <col min="1" max="1" width="69.85546875" style="130" customWidth="1"/>
    <col min="2" max="2" width="36.140625" style="130" customWidth="1"/>
    <col min="3" max="3" width="22.140625" style="541" customWidth="1"/>
    <col min="4" max="4" width="21.28515625" style="541" customWidth="1"/>
    <col min="5" max="5" width="10.140625" style="130" customWidth="1"/>
    <col min="6" max="6" width="12" style="130" customWidth="1"/>
    <col min="7" max="16384" width="9.28515625" style="130"/>
  </cols>
  <sheetData>
    <row r="1" spans="1:13">
      <c r="A1" s="317"/>
      <c r="B1" s="317"/>
      <c r="C1" s="318"/>
      <c r="D1" s="318"/>
    </row>
    <row r="2" spans="1:13">
      <c r="A2" s="319" t="s">
        <v>383</v>
      </c>
      <c r="B2" s="319"/>
      <c r="C2" s="320"/>
      <c r="D2" s="320"/>
      <c r="E2" s="322"/>
      <c r="F2" s="322"/>
    </row>
    <row r="3" spans="1:13" ht="15" customHeight="1">
      <c r="A3" s="467"/>
      <c r="B3" s="467"/>
      <c r="C3" s="468"/>
      <c r="D3" s="468"/>
      <c r="E3" s="323"/>
      <c r="F3" s="323"/>
    </row>
    <row r="4" spans="1:13" ht="15" customHeight="1">
      <c r="A4" s="469" t="s">
        <v>384</v>
      </c>
      <c r="B4" s="469" t="str">
        <f>'справка №1-БАЛАНС'!E3</f>
        <v>"Параходство Българско речно плаване" АД</v>
      </c>
      <c r="C4" s="539" t="s">
        <v>2</v>
      </c>
      <c r="D4" s="539">
        <f>'справка №1-БАЛАНС'!H3</f>
        <v>827183719</v>
      </c>
      <c r="E4" s="322"/>
      <c r="F4" s="322"/>
    </row>
    <row r="5" spans="1:13" ht="15">
      <c r="A5" s="469" t="s">
        <v>275</v>
      </c>
      <c r="B5" s="469" t="str">
        <f>'справка №1-БАЛАНС'!E4</f>
        <v>консолидиран</v>
      </c>
      <c r="C5" s="540" t="s">
        <v>4</v>
      </c>
      <c r="D5" s="539" t="str">
        <f>'справка №1-БАЛАНС'!H4</f>
        <v xml:space="preserve"> </v>
      </c>
    </row>
    <row r="6" spans="1:13" ht="12" customHeight="1">
      <c r="A6" s="470" t="s">
        <v>5</v>
      </c>
      <c r="B6" s="504" t="str">
        <f>'справка №1-БАЛАНС'!E5</f>
        <v>второ тримесечие 2015 г.</v>
      </c>
      <c r="C6" s="471"/>
      <c r="D6" s="472" t="s">
        <v>276</v>
      </c>
      <c r="F6" s="324"/>
    </row>
    <row r="7" spans="1:13" ht="33.75" customHeight="1">
      <c r="A7" s="325" t="s">
        <v>385</v>
      </c>
      <c r="B7" s="325" t="s">
        <v>8</v>
      </c>
      <c r="C7" s="326" t="s">
        <v>9</v>
      </c>
      <c r="D7" s="326" t="s">
        <v>13</v>
      </c>
      <c r="E7" s="327"/>
      <c r="F7" s="327"/>
    </row>
    <row r="8" spans="1:13">
      <c r="A8" s="325" t="s">
        <v>14</v>
      </c>
      <c r="B8" s="325" t="s">
        <v>15</v>
      </c>
      <c r="C8" s="328">
        <v>1</v>
      </c>
      <c r="D8" s="328">
        <v>2</v>
      </c>
      <c r="E8" s="327"/>
      <c r="F8" s="327"/>
    </row>
    <row r="9" spans="1:13">
      <c r="A9" s="329" t="s">
        <v>386</v>
      </c>
      <c r="B9" s="330"/>
      <c r="C9" s="54"/>
      <c r="D9" s="54"/>
      <c r="E9" s="129"/>
      <c r="F9" s="129"/>
    </row>
    <row r="10" spans="1:13">
      <c r="A10" s="331" t="s">
        <v>387</v>
      </c>
      <c r="B10" s="332" t="s">
        <v>388</v>
      </c>
      <c r="C10" s="53">
        <v>12359</v>
      </c>
      <c r="D10" s="53">
        <v>10078</v>
      </c>
      <c r="E10" s="129"/>
      <c r="F10" s="129"/>
    </row>
    <row r="11" spans="1:13">
      <c r="A11" s="331" t="s">
        <v>389</v>
      </c>
      <c r="B11" s="332" t="s">
        <v>390</v>
      </c>
      <c r="C11" s="53">
        <v>-7256</v>
      </c>
      <c r="D11" s="53">
        <v>-7308</v>
      </c>
      <c r="E11" s="321"/>
      <c r="F11" s="321"/>
      <c r="G11" s="132"/>
      <c r="H11" s="132"/>
      <c r="I11" s="132"/>
      <c r="J11" s="132"/>
      <c r="K11" s="132"/>
      <c r="L11" s="132"/>
      <c r="M11" s="132"/>
    </row>
    <row r="12" spans="1:13">
      <c r="A12" s="331" t="s">
        <v>391</v>
      </c>
      <c r="B12" s="332" t="s">
        <v>392</v>
      </c>
      <c r="C12" s="53"/>
      <c r="D12" s="53"/>
      <c r="E12" s="321"/>
      <c r="F12" s="321"/>
      <c r="G12" s="132"/>
      <c r="H12" s="132"/>
      <c r="I12" s="132"/>
      <c r="J12" s="132"/>
      <c r="K12" s="132"/>
      <c r="L12" s="132"/>
      <c r="M12" s="132"/>
    </row>
    <row r="13" spans="1:13" ht="12" customHeight="1">
      <c r="A13" s="331" t="s">
        <v>393</v>
      </c>
      <c r="B13" s="332" t="s">
        <v>394</v>
      </c>
      <c r="C13" s="53">
        <v>-3169</v>
      </c>
      <c r="D13" s="53">
        <v>-3912</v>
      </c>
      <c r="E13" s="321"/>
      <c r="F13" s="321"/>
      <c r="G13" s="132"/>
      <c r="H13" s="132"/>
      <c r="I13" s="132"/>
      <c r="J13" s="132"/>
      <c r="K13" s="132"/>
      <c r="L13" s="132"/>
      <c r="M13" s="132"/>
    </row>
    <row r="14" spans="1:13" ht="14.25" customHeight="1">
      <c r="A14" s="331" t="s">
        <v>395</v>
      </c>
      <c r="B14" s="332" t="s">
        <v>396</v>
      </c>
      <c r="C14" s="53">
        <v>-370</v>
      </c>
      <c r="D14" s="53">
        <v>460</v>
      </c>
      <c r="E14" s="321"/>
      <c r="F14" s="321"/>
      <c r="G14" s="132"/>
      <c r="H14" s="132"/>
      <c r="I14" s="132"/>
      <c r="J14" s="132"/>
      <c r="K14" s="132"/>
      <c r="L14" s="132"/>
      <c r="M14" s="132"/>
    </row>
    <row r="15" spans="1:13">
      <c r="A15" s="333" t="s">
        <v>397</v>
      </c>
      <c r="B15" s="332" t="s">
        <v>398</v>
      </c>
      <c r="C15" s="53">
        <v>-130</v>
      </c>
      <c r="D15" s="53">
        <v>-31</v>
      </c>
      <c r="E15" s="321"/>
      <c r="F15" s="321"/>
      <c r="G15" s="132"/>
      <c r="H15" s="132"/>
      <c r="I15" s="132"/>
      <c r="J15" s="132"/>
      <c r="K15" s="132"/>
      <c r="L15" s="132"/>
      <c r="M15" s="132"/>
    </row>
    <row r="16" spans="1:13">
      <c r="A16" s="331" t="s">
        <v>399</v>
      </c>
      <c r="B16" s="332" t="s">
        <v>400</v>
      </c>
      <c r="C16" s="53"/>
      <c r="D16" s="53"/>
      <c r="E16" s="321"/>
      <c r="F16" s="321"/>
      <c r="G16" s="132"/>
      <c r="H16" s="132"/>
      <c r="I16" s="132"/>
      <c r="J16" s="132"/>
      <c r="K16" s="132"/>
      <c r="L16" s="132"/>
      <c r="M16" s="132"/>
    </row>
    <row r="17" spans="1:13">
      <c r="A17" s="331" t="s">
        <v>401</v>
      </c>
      <c r="B17" s="332" t="s">
        <v>402</v>
      </c>
      <c r="C17" s="53"/>
      <c r="D17" s="53"/>
      <c r="E17" s="321"/>
      <c r="F17" s="321"/>
      <c r="G17" s="132"/>
      <c r="H17" s="132"/>
      <c r="I17" s="132"/>
      <c r="J17" s="132"/>
      <c r="K17" s="132"/>
      <c r="L17" s="132"/>
      <c r="M17" s="132"/>
    </row>
    <row r="18" spans="1:13">
      <c r="A18" s="333" t="s">
        <v>403</v>
      </c>
      <c r="B18" s="334" t="s">
        <v>404</v>
      </c>
      <c r="C18" s="53">
        <v>-3</v>
      </c>
      <c r="D18" s="53">
        <v>-5</v>
      </c>
      <c r="E18" s="321"/>
      <c r="F18" s="321"/>
      <c r="G18" s="132"/>
      <c r="H18" s="132"/>
      <c r="I18" s="132"/>
      <c r="J18" s="132"/>
      <c r="K18" s="132"/>
      <c r="L18" s="132"/>
      <c r="M18" s="132"/>
    </row>
    <row r="19" spans="1:13">
      <c r="A19" s="331" t="s">
        <v>405</v>
      </c>
      <c r="B19" s="332" t="s">
        <v>406</v>
      </c>
      <c r="C19" s="53">
        <v>-40</v>
      </c>
      <c r="D19" s="53">
        <v>-96</v>
      </c>
      <c r="E19" s="321"/>
      <c r="F19" s="321"/>
      <c r="G19" s="132"/>
      <c r="H19" s="132"/>
      <c r="I19" s="132"/>
      <c r="J19" s="132"/>
      <c r="K19" s="132"/>
      <c r="L19" s="132"/>
      <c r="M19" s="132"/>
    </row>
    <row r="20" spans="1:13">
      <c r="A20" s="335" t="s">
        <v>407</v>
      </c>
      <c r="B20" s="336" t="s">
        <v>408</v>
      </c>
      <c r="C20" s="54">
        <f>SUM(C10:C19)</f>
        <v>1391</v>
      </c>
      <c r="D20" s="54">
        <f>SUM(D10:D19)</f>
        <v>-814</v>
      </c>
      <c r="E20" s="321"/>
      <c r="F20" s="321"/>
      <c r="G20" s="132"/>
      <c r="H20" s="132"/>
      <c r="I20" s="132"/>
      <c r="J20" s="132"/>
      <c r="K20" s="132"/>
      <c r="L20" s="132"/>
      <c r="M20" s="132"/>
    </row>
    <row r="21" spans="1:13">
      <c r="A21" s="329" t="s">
        <v>409</v>
      </c>
      <c r="B21" s="337"/>
      <c r="C21" s="338"/>
      <c r="D21" s="338"/>
      <c r="E21" s="321"/>
      <c r="F21" s="321"/>
      <c r="G21" s="132"/>
      <c r="H21" s="132"/>
      <c r="I21" s="132"/>
      <c r="J21" s="132"/>
      <c r="K21" s="132"/>
      <c r="L21" s="132"/>
      <c r="M21" s="132"/>
    </row>
    <row r="22" spans="1:13">
      <c r="A22" s="331" t="s">
        <v>410</v>
      </c>
      <c r="B22" s="332" t="s">
        <v>411</v>
      </c>
      <c r="C22" s="53">
        <v>-360</v>
      </c>
      <c r="D22" s="53">
        <v>-192</v>
      </c>
      <c r="E22" s="321"/>
      <c r="F22" s="321"/>
      <c r="G22" s="132"/>
      <c r="H22" s="132"/>
      <c r="I22" s="132"/>
      <c r="J22" s="132"/>
      <c r="K22" s="132"/>
      <c r="L22" s="132"/>
      <c r="M22" s="132"/>
    </row>
    <row r="23" spans="1:13">
      <c r="A23" s="331" t="s">
        <v>412</v>
      </c>
      <c r="B23" s="332" t="s">
        <v>413</v>
      </c>
      <c r="C23" s="53"/>
      <c r="D23" s="53">
        <v>2</v>
      </c>
      <c r="E23" s="321"/>
      <c r="F23" s="321"/>
      <c r="G23" s="132"/>
      <c r="H23" s="132"/>
      <c r="I23" s="132"/>
      <c r="J23" s="132"/>
      <c r="K23" s="132"/>
      <c r="L23" s="132"/>
      <c r="M23" s="132"/>
    </row>
    <row r="24" spans="1:13">
      <c r="A24" s="331" t="s">
        <v>414</v>
      </c>
      <c r="B24" s="332" t="s">
        <v>415</v>
      </c>
      <c r="C24" s="53">
        <v>-760</v>
      </c>
      <c r="D24" s="53">
        <v>-432</v>
      </c>
      <c r="E24" s="321"/>
      <c r="F24" s="321"/>
      <c r="G24" s="132"/>
      <c r="H24" s="132"/>
      <c r="I24" s="132"/>
      <c r="J24" s="132"/>
      <c r="K24" s="132"/>
      <c r="L24" s="132"/>
      <c r="M24" s="132"/>
    </row>
    <row r="25" spans="1:13" ht="13.5" customHeight="1">
      <c r="A25" s="331" t="s">
        <v>416</v>
      </c>
      <c r="B25" s="332" t="s">
        <v>417</v>
      </c>
      <c r="C25" s="53"/>
      <c r="D25" s="53">
        <v>377</v>
      </c>
      <c r="E25" s="321"/>
      <c r="F25" s="321"/>
      <c r="G25" s="132"/>
      <c r="H25" s="132"/>
      <c r="I25" s="132"/>
      <c r="J25" s="132"/>
      <c r="K25" s="132"/>
      <c r="L25" s="132"/>
      <c r="M25" s="132"/>
    </row>
    <row r="26" spans="1:13">
      <c r="A26" s="331" t="s">
        <v>418</v>
      </c>
      <c r="B26" s="332" t="s">
        <v>419</v>
      </c>
      <c r="C26" s="53">
        <v>13</v>
      </c>
      <c r="D26" s="53">
        <v>23</v>
      </c>
      <c r="E26" s="321"/>
      <c r="F26" s="321"/>
      <c r="G26" s="132"/>
      <c r="H26" s="132"/>
      <c r="I26" s="132"/>
      <c r="J26" s="132"/>
      <c r="K26" s="132"/>
      <c r="L26" s="132"/>
      <c r="M26" s="132"/>
    </row>
    <row r="27" spans="1:13">
      <c r="A27" s="331" t="s">
        <v>420</v>
      </c>
      <c r="B27" s="332" t="s">
        <v>421</v>
      </c>
      <c r="C27" s="53"/>
      <c r="D27" s="53"/>
      <c r="E27" s="321"/>
      <c r="F27" s="321"/>
      <c r="G27" s="132"/>
      <c r="H27" s="132"/>
      <c r="I27" s="132"/>
      <c r="J27" s="132"/>
      <c r="K27" s="132"/>
      <c r="L27" s="132"/>
      <c r="M27" s="132"/>
    </row>
    <row r="28" spans="1:13">
      <c r="A28" s="331" t="s">
        <v>422</v>
      </c>
      <c r="B28" s="332" t="s">
        <v>423</v>
      </c>
      <c r="C28" s="53"/>
      <c r="D28" s="53"/>
      <c r="E28" s="321"/>
      <c r="F28" s="321"/>
      <c r="G28" s="132"/>
      <c r="H28" s="132"/>
      <c r="I28" s="132"/>
      <c r="J28" s="132"/>
      <c r="K28" s="132"/>
      <c r="L28" s="132"/>
      <c r="M28" s="132"/>
    </row>
    <row r="29" spans="1:13">
      <c r="A29" s="331" t="s">
        <v>424</v>
      </c>
      <c r="B29" s="332" t="s">
        <v>425</v>
      </c>
      <c r="C29" s="53">
        <v>738</v>
      </c>
      <c r="D29" s="53">
        <v>1025</v>
      </c>
      <c r="E29" s="321"/>
      <c r="F29" s="321"/>
      <c r="G29" s="132"/>
      <c r="H29" s="132"/>
      <c r="I29" s="132"/>
      <c r="J29" s="132"/>
      <c r="K29" s="132"/>
      <c r="L29" s="132"/>
      <c r="M29" s="132"/>
    </row>
    <row r="30" spans="1:13">
      <c r="A30" s="331" t="s">
        <v>403</v>
      </c>
      <c r="B30" s="332" t="s">
        <v>426</v>
      </c>
      <c r="C30" s="53"/>
      <c r="D30" s="53"/>
      <c r="E30" s="321"/>
      <c r="F30" s="321"/>
      <c r="G30" s="132"/>
      <c r="H30" s="132"/>
      <c r="I30" s="132"/>
      <c r="J30" s="132"/>
      <c r="K30" s="132"/>
      <c r="L30" s="132"/>
      <c r="M30" s="132"/>
    </row>
    <row r="31" spans="1:13">
      <c r="A31" s="331" t="s">
        <v>427</v>
      </c>
      <c r="B31" s="332" t="s">
        <v>428</v>
      </c>
      <c r="C31" s="53">
        <v>-211</v>
      </c>
      <c r="D31" s="53">
        <v>-173</v>
      </c>
      <c r="E31" s="321"/>
      <c r="F31" s="321"/>
      <c r="G31" s="132"/>
      <c r="H31" s="132"/>
      <c r="I31" s="132"/>
      <c r="J31" s="132"/>
      <c r="K31" s="132"/>
      <c r="L31" s="132"/>
      <c r="M31" s="132"/>
    </row>
    <row r="32" spans="1:13">
      <c r="A32" s="335" t="s">
        <v>429</v>
      </c>
      <c r="B32" s="336" t="s">
        <v>430</v>
      </c>
      <c r="C32" s="54">
        <f>SUM(C22:C31)</f>
        <v>-580</v>
      </c>
      <c r="D32" s="54">
        <f>SUM(D22:D31)</f>
        <v>630</v>
      </c>
      <c r="E32" s="321"/>
      <c r="F32" s="321"/>
      <c r="G32" s="132"/>
      <c r="H32" s="132"/>
      <c r="I32" s="132"/>
      <c r="J32" s="132"/>
      <c r="K32" s="132"/>
      <c r="L32" s="132"/>
      <c r="M32" s="132"/>
    </row>
    <row r="33" spans="1:8">
      <c r="A33" s="329" t="s">
        <v>431</v>
      </c>
      <c r="B33" s="337"/>
      <c r="C33" s="338"/>
      <c r="D33" s="338"/>
      <c r="E33" s="129"/>
      <c r="F33" s="129"/>
    </row>
    <row r="34" spans="1:8">
      <c r="A34" s="331" t="s">
        <v>432</v>
      </c>
      <c r="B34" s="332" t="s">
        <v>433</v>
      </c>
      <c r="C34" s="53"/>
      <c r="D34" s="53"/>
      <c r="E34" s="129"/>
      <c r="F34" s="129"/>
    </row>
    <row r="35" spans="1:8">
      <c r="A35" s="333" t="s">
        <v>434</v>
      </c>
      <c r="B35" s="332" t="s">
        <v>435</v>
      </c>
      <c r="C35" s="53"/>
      <c r="D35" s="53"/>
      <c r="E35" s="129"/>
      <c r="F35" s="129"/>
    </row>
    <row r="36" spans="1:8">
      <c r="A36" s="331" t="s">
        <v>436</v>
      </c>
      <c r="B36" s="332" t="s">
        <v>437</v>
      </c>
      <c r="C36" s="53">
        <v>2384</v>
      </c>
      <c r="D36" s="53">
        <v>2700</v>
      </c>
      <c r="E36" s="129"/>
      <c r="F36" s="129"/>
    </row>
    <row r="37" spans="1:8">
      <c r="A37" s="331" t="s">
        <v>438</v>
      </c>
      <c r="B37" s="332" t="s">
        <v>439</v>
      </c>
      <c r="C37" s="53">
        <v>-2008</v>
      </c>
      <c r="D37" s="53">
        <v>-1438</v>
      </c>
      <c r="E37" s="129"/>
      <c r="F37" s="129"/>
    </row>
    <row r="38" spans="1:8">
      <c r="A38" s="331" t="s">
        <v>440</v>
      </c>
      <c r="B38" s="332" t="s">
        <v>441</v>
      </c>
      <c r="C38" s="53">
        <v>-924</v>
      </c>
      <c r="D38" s="53">
        <v>-884</v>
      </c>
      <c r="E38" s="129"/>
      <c r="F38" s="129"/>
    </row>
    <row r="39" spans="1:8">
      <c r="A39" s="331" t="s">
        <v>442</v>
      </c>
      <c r="B39" s="332" t="s">
        <v>443</v>
      </c>
      <c r="C39" s="53"/>
      <c r="D39" s="53"/>
      <c r="E39" s="129"/>
      <c r="F39" s="129"/>
    </row>
    <row r="40" spans="1:8">
      <c r="A40" s="331" t="s">
        <v>444</v>
      </c>
      <c r="B40" s="332" t="s">
        <v>445</v>
      </c>
      <c r="C40" s="53"/>
      <c r="D40" s="53"/>
      <c r="E40" s="129"/>
      <c r="F40" s="129"/>
    </row>
    <row r="41" spans="1:8">
      <c r="A41" s="331" t="s">
        <v>446</v>
      </c>
      <c r="B41" s="332" t="s">
        <v>447</v>
      </c>
      <c r="C41" s="53">
        <v>-141</v>
      </c>
      <c r="D41" s="53">
        <v>-203</v>
      </c>
      <c r="E41" s="129"/>
      <c r="F41" s="129"/>
      <c r="G41" s="132"/>
      <c r="H41" s="132"/>
    </row>
    <row r="42" spans="1:8">
      <c r="A42" s="335" t="s">
        <v>448</v>
      </c>
      <c r="B42" s="336" t="s">
        <v>449</v>
      </c>
      <c r="C42" s="54">
        <f>SUM(C34:C41)</f>
        <v>-689</v>
      </c>
      <c r="D42" s="54">
        <f>SUM(D34:D41)</f>
        <v>175</v>
      </c>
      <c r="E42" s="129"/>
      <c r="F42" s="129"/>
      <c r="G42" s="132"/>
      <c r="H42" s="132"/>
    </row>
    <row r="43" spans="1:8">
      <c r="A43" s="339" t="s">
        <v>450</v>
      </c>
      <c r="B43" s="336" t="s">
        <v>451</v>
      </c>
      <c r="C43" s="54">
        <f>C42+C32+C20</f>
        <v>122</v>
      </c>
      <c r="D43" s="54">
        <f>D42+D32+D20</f>
        <v>-9</v>
      </c>
      <c r="E43" s="129"/>
      <c r="F43" s="129"/>
      <c r="G43" s="132"/>
      <c r="H43" s="132"/>
    </row>
    <row r="44" spans="1:8">
      <c r="A44" s="329" t="s">
        <v>452</v>
      </c>
      <c r="B44" s="337" t="s">
        <v>453</v>
      </c>
      <c r="C44" s="131">
        <v>1026</v>
      </c>
      <c r="D44" s="131">
        <v>1824</v>
      </c>
      <c r="E44" s="129"/>
      <c r="F44" s="129"/>
      <c r="G44" s="132"/>
      <c r="H44" s="132"/>
    </row>
    <row r="45" spans="1:8">
      <c r="A45" s="329" t="s">
        <v>454</v>
      </c>
      <c r="B45" s="337" t="s">
        <v>455</v>
      </c>
      <c r="C45" s="54">
        <f>C44+C43</f>
        <v>1148</v>
      </c>
      <c r="D45" s="54">
        <f>D44+D43</f>
        <v>1815</v>
      </c>
      <c r="E45" s="129"/>
      <c r="F45" s="129"/>
      <c r="G45" s="132"/>
      <c r="H45" s="132"/>
    </row>
    <row r="46" spans="1:8">
      <c r="A46" s="331" t="s">
        <v>456</v>
      </c>
      <c r="B46" s="337" t="s">
        <v>457</v>
      </c>
      <c r="C46" s="55">
        <v>1148</v>
      </c>
      <c r="D46" s="55">
        <v>1815</v>
      </c>
      <c r="E46" s="129"/>
      <c r="F46" s="129"/>
      <c r="G46" s="132"/>
      <c r="H46" s="132"/>
    </row>
    <row r="47" spans="1:8">
      <c r="A47" s="331" t="s">
        <v>458</v>
      </c>
      <c r="B47" s="337" t="s">
        <v>459</v>
      </c>
      <c r="C47" s="55"/>
      <c r="D47" s="55"/>
      <c r="G47" s="132"/>
      <c r="H47" s="132"/>
    </row>
    <row r="48" spans="1:8">
      <c r="A48" s="129"/>
      <c r="B48" s="340"/>
      <c r="C48" s="341"/>
      <c r="D48" s="341"/>
      <c r="G48" s="132"/>
      <c r="H48" s="132"/>
    </row>
    <row r="49" spans="1:8">
      <c r="A49" s="434" t="s">
        <v>885</v>
      </c>
      <c r="B49" s="435"/>
      <c r="C49" s="318"/>
      <c r="D49" s="436"/>
      <c r="E49" s="342"/>
      <c r="G49" s="132"/>
      <c r="H49" s="132"/>
    </row>
    <row r="50" spans="1:8">
      <c r="A50" s="317"/>
      <c r="B50" s="435" t="s">
        <v>382</v>
      </c>
      <c r="C50" s="591"/>
      <c r="D50" s="591"/>
      <c r="G50" s="132"/>
      <c r="H50" s="132"/>
    </row>
    <row r="51" spans="1:8">
      <c r="A51" s="317"/>
      <c r="B51" s="317"/>
      <c r="C51" s="575" t="s">
        <v>867</v>
      </c>
      <c r="D51" s="318"/>
      <c r="G51" s="132"/>
      <c r="H51" s="132"/>
    </row>
    <row r="52" spans="1:8">
      <c r="A52" s="317"/>
      <c r="B52" s="435" t="s">
        <v>782</v>
      </c>
      <c r="C52" s="591"/>
      <c r="D52" s="591"/>
      <c r="G52" s="132"/>
      <c r="H52" s="132"/>
    </row>
    <row r="53" spans="1:8">
      <c r="A53" s="317"/>
      <c r="B53" s="317"/>
      <c r="C53" s="576" t="s">
        <v>868</v>
      </c>
      <c r="D53" s="576" t="s">
        <v>869</v>
      </c>
      <c r="G53" s="132"/>
      <c r="H53" s="132"/>
    </row>
    <row r="54" spans="1:8">
      <c r="G54" s="132"/>
      <c r="H54" s="132"/>
    </row>
    <row r="55" spans="1:8">
      <c r="G55" s="132"/>
      <c r="H55" s="132"/>
    </row>
    <row r="56" spans="1:8">
      <c r="G56" s="132"/>
      <c r="H56" s="132"/>
    </row>
    <row r="57" spans="1:8">
      <c r="G57" s="132"/>
      <c r="H57" s="132"/>
    </row>
    <row r="58" spans="1:8">
      <c r="G58" s="132"/>
      <c r="H58" s="132"/>
    </row>
    <row r="59" spans="1:8">
      <c r="G59" s="132"/>
      <c r="H59" s="132"/>
    </row>
    <row r="60" spans="1:8">
      <c r="G60" s="132"/>
      <c r="H60" s="132"/>
    </row>
    <row r="61" spans="1:8">
      <c r="G61" s="132"/>
      <c r="H61" s="132"/>
    </row>
    <row r="62" spans="1:8">
      <c r="G62" s="132"/>
      <c r="H62" s="132"/>
    </row>
    <row r="63" spans="1:8">
      <c r="G63" s="132"/>
      <c r="H63" s="132"/>
    </row>
    <row r="64" spans="1:8">
      <c r="G64" s="132"/>
      <c r="H64" s="132"/>
    </row>
    <row r="65" spans="7:8">
      <c r="G65" s="132"/>
      <c r="H65" s="132"/>
    </row>
    <row r="66" spans="7:8">
      <c r="G66" s="132"/>
      <c r="H66" s="132"/>
    </row>
    <row r="67" spans="7:8">
      <c r="G67" s="132"/>
      <c r="H67" s="132"/>
    </row>
    <row r="68" spans="7:8">
      <c r="G68" s="132"/>
      <c r="H68" s="132"/>
    </row>
    <row r="69" spans="7:8">
      <c r="G69" s="132"/>
      <c r="H69" s="132"/>
    </row>
    <row r="70" spans="7:8">
      <c r="G70" s="132"/>
      <c r="H70" s="132"/>
    </row>
    <row r="71" spans="7:8">
      <c r="G71" s="132"/>
      <c r="H71" s="132"/>
    </row>
    <row r="72" spans="7:8">
      <c r="G72" s="132"/>
      <c r="H72" s="132"/>
    </row>
    <row r="73" spans="7:8">
      <c r="G73" s="132"/>
      <c r="H73" s="132"/>
    </row>
    <row r="74" spans="7:8">
      <c r="G74" s="132"/>
      <c r="H74" s="132"/>
    </row>
    <row r="75" spans="7:8">
      <c r="G75" s="132"/>
      <c r="H75" s="132"/>
    </row>
    <row r="76" spans="7:8">
      <c r="G76" s="132"/>
      <c r="H76" s="132"/>
    </row>
    <row r="77" spans="7:8">
      <c r="G77" s="132"/>
      <c r="H77" s="132"/>
    </row>
    <row r="78" spans="7:8">
      <c r="G78" s="132"/>
      <c r="H78" s="132"/>
    </row>
    <row r="79" spans="7:8">
      <c r="G79" s="132"/>
      <c r="H79" s="132"/>
    </row>
    <row r="80" spans="7:8">
      <c r="G80" s="132"/>
      <c r="H80" s="132"/>
    </row>
    <row r="81" spans="7:8">
      <c r="G81" s="132"/>
      <c r="H81" s="132"/>
    </row>
    <row r="82" spans="7:8">
      <c r="G82" s="132"/>
      <c r="H82" s="132"/>
    </row>
    <row r="83" spans="7:8">
      <c r="G83" s="132"/>
      <c r="H83" s="132"/>
    </row>
    <row r="84" spans="7:8">
      <c r="G84" s="132"/>
      <c r="H84" s="132"/>
    </row>
    <row r="85" spans="7:8">
      <c r="G85" s="132"/>
      <c r="H85" s="132"/>
    </row>
    <row r="86" spans="7:8">
      <c r="G86" s="132"/>
      <c r="H86" s="132"/>
    </row>
    <row r="87" spans="7:8">
      <c r="G87" s="132"/>
      <c r="H87" s="132"/>
    </row>
    <row r="88" spans="7:8">
      <c r="G88" s="132"/>
      <c r="H88" s="132"/>
    </row>
    <row r="89" spans="7:8">
      <c r="G89" s="132"/>
      <c r="H89" s="132"/>
    </row>
    <row r="90" spans="7:8">
      <c r="G90" s="132"/>
      <c r="H90" s="132"/>
    </row>
    <row r="91" spans="7:8">
      <c r="G91" s="132"/>
      <c r="H91" s="132"/>
    </row>
    <row r="92" spans="7:8">
      <c r="G92" s="132"/>
      <c r="H92" s="132"/>
    </row>
    <row r="93" spans="7:8">
      <c r="G93" s="132"/>
      <c r="H93" s="132"/>
    </row>
    <row r="94" spans="7:8">
      <c r="G94" s="132"/>
      <c r="H94" s="132"/>
    </row>
    <row r="95" spans="7:8">
      <c r="G95" s="132"/>
      <c r="H95" s="132"/>
    </row>
    <row r="96" spans="7:8">
      <c r="G96" s="132"/>
      <c r="H96" s="132"/>
    </row>
    <row r="97" spans="7:8">
      <c r="G97" s="132"/>
      <c r="H97" s="132"/>
    </row>
    <row r="98" spans="7:8">
      <c r="G98" s="132"/>
      <c r="H98" s="132"/>
    </row>
    <row r="99" spans="7:8">
      <c r="G99" s="132"/>
      <c r="H99" s="132"/>
    </row>
    <row r="100" spans="7:8">
      <c r="G100" s="132"/>
      <c r="H100" s="132"/>
    </row>
    <row r="101" spans="7:8">
      <c r="G101" s="132"/>
      <c r="H101" s="132"/>
    </row>
    <row r="102" spans="7:8">
      <c r="G102" s="132"/>
      <c r="H102" s="132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25" right="0.25" top="0.75" bottom="0.75" header="0.3" footer="0.3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A38" sqref="A38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1" customWidth="1"/>
    <col min="4" max="4" width="9.28515625" style="1" customWidth="1"/>
    <col min="5" max="5" width="8.7109375" style="1" customWidth="1"/>
    <col min="6" max="6" width="7.42578125" style="1" customWidth="1"/>
    <col min="7" max="7" width="9.7109375" style="1" customWidth="1"/>
    <col min="8" max="8" width="7.42578125" style="1" customWidth="1"/>
    <col min="9" max="9" width="8.28515625" style="1" customWidth="1"/>
    <col min="10" max="10" width="8" style="1" customWidth="1"/>
    <col min="11" max="11" width="11.140625" style="1" customWidth="1"/>
    <col min="12" max="12" width="12.85546875" style="1" customWidth="1"/>
    <col min="13" max="13" width="15.85546875" style="1" customWidth="1"/>
    <col min="14" max="14" width="11" style="1" customWidth="1"/>
    <col min="15" max="16384" width="9.28515625" style="1"/>
  </cols>
  <sheetData>
    <row r="1" spans="1:23" s="530" customFormat="1" ht="24" customHeight="1">
      <c r="A1" s="592" t="s">
        <v>460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1"/>
    </row>
    <row r="2" spans="1:23" s="530" customFormat="1">
      <c r="A2" s="473"/>
      <c r="B2" s="474"/>
      <c r="C2" s="475"/>
      <c r="D2" s="475"/>
      <c r="E2" s="475"/>
      <c r="F2" s="475"/>
      <c r="G2" s="475"/>
      <c r="H2" s="475"/>
      <c r="I2" s="475"/>
      <c r="J2" s="475"/>
      <c r="K2" s="476"/>
      <c r="L2" s="476"/>
      <c r="M2" s="476"/>
      <c r="N2" s="1"/>
    </row>
    <row r="3" spans="1:23" s="530" customFormat="1" ht="15" customHeight="1">
      <c r="A3" s="466" t="s">
        <v>1</v>
      </c>
      <c r="B3" s="594" t="str">
        <f>'справка №1-БАЛАНС'!E3</f>
        <v>"Параходство Българско речно плаване" АД</v>
      </c>
      <c r="C3" s="594"/>
      <c r="D3" s="594"/>
      <c r="E3" s="594"/>
      <c r="F3" s="594"/>
      <c r="G3" s="594"/>
      <c r="H3" s="594"/>
      <c r="I3" s="594"/>
      <c r="J3" s="475"/>
      <c r="K3" s="596" t="s">
        <v>2</v>
      </c>
      <c r="L3" s="596"/>
      <c r="M3" s="477">
        <f>'справка №1-БАЛАНС'!H3</f>
        <v>827183719</v>
      </c>
      <c r="N3" s="1"/>
    </row>
    <row r="4" spans="1:23" s="530" customFormat="1" ht="13.5" customHeight="1">
      <c r="A4" s="466" t="s">
        <v>461</v>
      </c>
      <c r="B4" s="594" t="str">
        <f>'справка №1-БАЛАНС'!E4</f>
        <v>консолидиран</v>
      </c>
      <c r="C4" s="594"/>
      <c r="D4" s="594"/>
      <c r="E4" s="594"/>
      <c r="F4" s="594"/>
      <c r="G4" s="594"/>
      <c r="H4" s="594"/>
      <c r="I4" s="594"/>
      <c r="J4" s="135"/>
      <c r="K4" s="597" t="s">
        <v>4</v>
      </c>
      <c r="L4" s="597"/>
      <c r="M4" s="477" t="str">
        <f>'справка №1-БАЛАНС'!H4</f>
        <v xml:space="preserve"> </v>
      </c>
      <c r="N4" s="2"/>
      <c r="O4" s="2"/>
    </row>
    <row r="5" spans="1:23" s="530" customFormat="1" ht="12.75" customHeight="1">
      <c r="A5" s="466" t="s">
        <v>5</v>
      </c>
      <c r="B5" s="598" t="str">
        <f>'справка №1-БАЛАНС'!E5</f>
        <v>второ тримесечие 2015 г.</v>
      </c>
      <c r="C5" s="598"/>
      <c r="D5" s="598"/>
      <c r="E5" s="598"/>
      <c r="F5" s="478"/>
      <c r="G5" s="478"/>
      <c r="H5" s="478"/>
      <c r="I5" s="478"/>
      <c r="J5" s="478"/>
      <c r="K5" s="479"/>
      <c r="L5" s="324"/>
      <c r="M5" s="480" t="s">
        <v>6</v>
      </c>
      <c r="N5" s="3"/>
    </row>
    <row r="6" spans="1:23" s="531" customFormat="1" ht="21.75" customHeight="1">
      <c r="A6" s="205"/>
      <c r="B6" s="209"/>
      <c r="C6" s="176"/>
      <c r="D6" s="199" t="s">
        <v>462</v>
      </c>
      <c r="E6" s="5"/>
      <c r="F6" s="5"/>
      <c r="G6" s="5"/>
      <c r="H6" s="5"/>
      <c r="I6" s="5" t="s">
        <v>463</v>
      </c>
      <c r="J6" s="198"/>
      <c r="K6" s="185"/>
      <c r="L6" s="176"/>
      <c r="M6" s="179"/>
      <c r="N6" s="134"/>
    </row>
    <row r="7" spans="1:23" s="531" customFormat="1" ht="60">
      <c r="A7" s="206" t="s">
        <v>464</v>
      </c>
      <c r="B7" s="210" t="s">
        <v>465</v>
      </c>
      <c r="C7" s="177" t="s">
        <v>466</v>
      </c>
      <c r="D7" s="207" t="s">
        <v>467</v>
      </c>
      <c r="E7" s="176" t="s">
        <v>468</v>
      </c>
      <c r="F7" s="5" t="s">
        <v>469</v>
      </c>
      <c r="G7" s="5"/>
      <c r="H7" s="5"/>
      <c r="I7" s="176" t="s">
        <v>470</v>
      </c>
      <c r="J7" s="200" t="s">
        <v>471</v>
      </c>
      <c r="K7" s="177" t="s">
        <v>472</v>
      </c>
      <c r="L7" s="177" t="s">
        <v>473</v>
      </c>
      <c r="M7" s="204" t="s">
        <v>474</v>
      </c>
      <c r="N7" s="134"/>
    </row>
    <row r="8" spans="1:23" s="531" customFormat="1" ht="22.5" customHeight="1">
      <c r="A8" s="203"/>
      <c r="B8" s="532"/>
      <c r="C8" s="178"/>
      <c r="D8" s="208"/>
      <c r="E8" s="178"/>
      <c r="F8" s="4" t="s">
        <v>475</v>
      </c>
      <c r="G8" s="4" t="s">
        <v>476</v>
      </c>
      <c r="H8" s="4" t="s">
        <v>477</v>
      </c>
      <c r="I8" s="178"/>
      <c r="J8" s="533"/>
      <c r="K8" s="178"/>
      <c r="L8" s="178"/>
      <c r="M8" s="180"/>
      <c r="N8" s="134"/>
    </row>
    <row r="9" spans="1:23" s="531" customFormat="1" ht="12" customHeight="1">
      <c r="A9" s="4" t="s">
        <v>14</v>
      </c>
      <c r="B9" s="15"/>
      <c r="C9" s="201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201">
        <v>9</v>
      </c>
      <c r="L9" s="201">
        <v>10</v>
      </c>
      <c r="M9" s="202">
        <v>11</v>
      </c>
      <c r="N9" s="6"/>
    </row>
    <row r="10" spans="1:23" s="531" customFormat="1" ht="12" customHeight="1">
      <c r="A10" s="4" t="s">
        <v>478</v>
      </c>
      <c r="B10" s="16"/>
      <c r="C10" s="56" t="s">
        <v>47</v>
      </c>
      <c r="D10" s="56" t="s">
        <v>47</v>
      </c>
      <c r="E10" s="7" t="s">
        <v>58</v>
      </c>
      <c r="F10" s="7" t="s">
        <v>65</v>
      </c>
      <c r="G10" s="7" t="s">
        <v>69</v>
      </c>
      <c r="H10" s="7" t="s">
        <v>73</v>
      </c>
      <c r="I10" s="7" t="s">
        <v>86</v>
      </c>
      <c r="J10" s="7" t="s">
        <v>89</v>
      </c>
      <c r="K10" s="19" t="s">
        <v>479</v>
      </c>
      <c r="L10" s="7" t="s">
        <v>111</v>
      </c>
      <c r="M10" s="8" t="s">
        <v>119</v>
      </c>
      <c r="N10" s="6"/>
    </row>
    <row r="11" spans="1:23" ht="15.75" customHeight="1">
      <c r="A11" s="9" t="s">
        <v>480</v>
      </c>
      <c r="B11" s="16" t="s">
        <v>481</v>
      </c>
      <c r="C11" s="57">
        <f>'справка №1-БАЛАНС'!H17</f>
        <v>35709</v>
      </c>
      <c r="D11" s="57">
        <f>'справка №1-БАЛАНС'!H19</f>
        <v>9403</v>
      </c>
      <c r="E11" s="57">
        <f>'справка №1-БАЛАНС'!H20</f>
        <v>0</v>
      </c>
      <c r="F11" s="57">
        <f>'справка №1-БАЛАНС'!H22</f>
        <v>3571</v>
      </c>
      <c r="G11" s="57">
        <f>'справка №1-БАЛАНС'!H23</f>
        <v>0</v>
      </c>
      <c r="H11" s="59">
        <v>20919</v>
      </c>
      <c r="I11" s="57">
        <f>'справка №1-БАЛАНС'!H28+'справка №1-БАЛАНС'!H31</f>
        <v>7545</v>
      </c>
      <c r="J11" s="57">
        <f>'справка №1-БАЛАНС'!H29+'справка №1-БАЛАНС'!H32</f>
        <v>0</v>
      </c>
      <c r="K11" s="59"/>
      <c r="L11" s="343">
        <f>SUM(C11:K11)</f>
        <v>77147</v>
      </c>
      <c r="M11" s="57">
        <f>'справка №1-БАЛАНС'!H39</f>
        <v>474</v>
      </c>
      <c r="N11" s="197"/>
      <c r="O11" s="476"/>
      <c r="P11" s="476"/>
      <c r="Q11" s="476"/>
      <c r="R11" s="476"/>
      <c r="S11" s="476"/>
      <c r="T11" s="476"/>
      <c r="U11" s="476"/>
      <c r="V11" s="476"/>
      <c r="W11" s="476"/>
    </row>
    <row r="12" spans="1:23" ht="12.75" customHeight="1">
      <c r="A12" s="9" t="s">
        <v>482</v>
      </c>
      <c r="B12" s="16" t="s">
        <v>483</v>
      </c>
      <c r="C12" s="58">
        <f>C13+C14</f>
        <v>0</v>
      </c>
      <c r="D12" s="58">
        <f t="shared" ref="D12:M12" si="0">D13+D14</f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 t="shared" si="0"/>
        <v>0</v>
      </c>
      <c r="J12" s="58">
        <f t="shared" si="0"/>
        <v>0</v>
      </c>
      <c r="K12" s="58">
        <f t="shared" si="0"/>
        <v>0</v>
      </c>
      <c r="L12" s="343">
        <f t="shared" ref="L12:L32" si="1">SUM(C12:K12)</f>
        <v>0</v>
      </c>
      <c r="M12" s="58">
        <f t="shared" si="0"/>
        <v>0</v>
      </c>
      <c r="N12" s="133"/>
      <c r="O12" s="476"/>
      <c r="P12" s="476"/>
      <c r="Q12" s="476"/>
      <c r="R12" s="476"/>
      <c r="S12" s="476"/>
      <c r="T12" s="476"/>
      <c r="U12" s="476"/>
      <c r="V12" s="476"/>
      <c r="W12" s="476"/>
    </row>
    <row r="13" spans="1:23" ht="12.75" customHeight="1">
      <c r="A13" s="11" t="s">
        <v>484</v>
      </c>
      <c r="B13" s="7" t="s">
        <v>485</v>
      </c>
      <c r="C13" s="59"/>
      <c r="D13" s="59"/>
      <c r="E13" s="59"/>
      <c r="F13" s="59"/>
      <c r="G13" s="59"/>
      <c r="H13" s="59"/>
      <c r="I13" s="59"/>
      <c r="J13" s="59"/>
      <c r="K13" s="59"/>
      <c r="L13" s="343">
        <f t="shared" si="1"/>
        <v>0</v>
      </c>
      <c r="M13" s="59"/>
      <c r="N13" s="10"/>
    </row>
    <row r="14" spans="1:23" ht="12" customHeight="1">
      <c r="A14" s="11" t="s">
        <v>486</v>
      </c>
      <c r="B14" s="7" t="s">
        <v>487</v>
      </c>
      <c r="C14" s="59"/>
      <c r="D14" s="59"/>
      <c r="E14" s="59"/>
      <c r="F14" s="59"/>
      <c r="G14" s="59"/>
      <c r="H14" s="59"/>
      <c r="I14" s="59"/>
      <c r="J14" s="59"/>
      <c r="K14" s="59"/>
      <c r="L14" s="343">
        <f t="shared" si="1"/>
        <v>0</v>
      </c>
      <c r="M14" s="59"/>
      <c r="N14" s="10"/>
    </row>
    <row r="15" spans="1:23">
      <c r="A15" s="9" t="s">
        <v>488</v>
      </c>
      <c r="B15" s="16" t="s">
        <v>489</v>
      </c>
      <c r="C15" s="60">
        <f>C11+C12</f>
        <v>35709</v>
      </c>
      <c r="D15" s="60">
        <f t="shared" ref="D15:M15" si="2">D11+D12</f>
        <v>9403</v>
      </c>
      <c r="E15" s="60">
        <f t="shared" si="2"/>
        <v>0</v>
      </c>
      <c r="F15" s="60">
        <f t="shared" si="2"/>
        <v>3571</v>
      </c>
      <c r="G15" s="60">
        <f t="shared" si="2"/>
        <v>0</v>
      </c>
      <c r="H15" s="60">
        <f t="shared" si="2"/>
        <v>20919</v>
      </c>
      <c r="I15" s="60">
        <f t="shared" si="2"/>
        <v>7545</v>
      </c>
      <c r="J15" s="60">
        <f t="shared" si="2"/>
        <v>0</v>
      </c>
      <c r="K15" s="60">
        <f t="shared" si="2"/>
        <v>0</v>
      </c>
      <c r="L15" s="343">
        <f t="shared" si="1"/>
        <v>77147</v>
      </c>
      <c r="M15" s="60">
        <f t="shared" si="2"/>
        <v>474</v>
      </c>
      <c r="N15" s="133"/>
      <c r="O15" s="476"/>
      <c r="P15" s="476"/>
      <c r="Q15" s="476"/>
      <c r="R15" s="476"/>
      <c r="S15" s="476"/>
      <c r="T15" s="476"/>
      <c r="U15" s="476"/>
      <c r="V15" s="476"/>
      <c r="W15" s="476"/>
    </row>
    <row r="16" spans="1:23" ht="12.75" customHeight="1">
      <c r="A16" s="9" t="s">
        <v>490</v>
      </c>
      <c r="B16" s="20" t="s">
        <v>491</v>
      </c>
      <c r="C16" s="181"/>
      <c r="D16" s="182"/>
      <c r="E16" s="182"/>
      <c r="F16" s="182"/>
      <c r="G16" s="182"/>
      <c r="H16" s="183"/>
      <c r="I16" s="196">
        <f>+'справка №1-БАЛАНС'!G31</f>
        <v>1367</v>
      </c>
      <c r="J16" s="344">
        <f>+'справка №1-БАЛАНС'!G32</f>
        <v>0</v>
      </c>
      <c r="K16" s="59"/>
      <c r="L16" s="343">
        <f t="shared" si="1"/>
        <v>1367</v>
      </c>
      <c r="M16" s="59">
        <v>9</v>
      </c>
      <c r="N16" s="133"/>
      <c r="O16" s="476"/>
      <c r="P16" s="476"/>
      <c r="Q16" s="476"/>
      <c r="R16" s="476"/>
      <c r="S16" s="476"/>
      <c r="T16" s="476"/>
    </row>
    <row r="17" spans="1:23" ht="12.75" customHeight="1">
      <c r="A17" s="11" t="s">
        <v>492</v>
      </c>
      <c r="B17" s="7" t="s">
        <v>493</v>
      </c>
      <c r="C17" s="61">
        <f>C18+C19</f>
        <v>0</v>
      </c>
      <c r="D17" s="61">
        <f t="shared" ref="D17:K17" si="3">D18+D19</f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61">
        <f>J18+J19</f>
        <v>0</v>
      </c>
      <c r="K17" s="61">
        <f t="shared" si="3"/>
        <v>0</v>
      </c>
      <c r="L17" s="343">
        <f t="shared" si="1"/>
        <v>0</v>
      </c>
      <c r="M17" s="61">
        <f>M18+M19</f>
        <v>0</v>
      </c>
      <c r="N17" s="133"/>
      <c r="O17" s="476"/>
      <c r="P17" s="476"/>
      <c r="Q17" s="476"/>
      <c r="R17" s="476"/>
      <c r="S17" s="476"/>
      <c r="T17" s="476"/>
      <c r="U17" s="476"/>
      <c r="V17" s="476"/>
      <c r="W17" s="476"/>
    </row>
    <row r="18" spans="1:23" ht="12" customHeight="1">
      <c r="A18" s="12" t="s">
        <v>494</v>
      </c>
      <c r="B18" s="17" t="s">
        <v>495</v>
      </c>
      <c r="C18" s="59"/>
      <c r="D18" s="59"/>
      <c r="E18" s="59"/>
      <c r="F18" s="59"/>
      <c r="G18" s="59"/>
      <c r="H18" s="59"/>
      <c r="I18" s="59"/>
      <c r="J18" s="59"/>
      <c r="K18" s="59"/>
      <c r="L18" s="343">
        <f t="shared" si="1"/>
        <v>0</v>
      </c>
      <c r="M18" s="59"/>
      <c r="N18" s="10"/>
    </row>
    <row r="19" spans="1:23" ht="12" customHeight="1">
      <c r="A19" s="12" t="s">
        <v>496</v>
      </c>
      <c r="B19" s="17" t="s">
        <v>497</v>
      </c>
      <c r="C19" s="59"/>
      <c r="D19" s="59"/>
      <c r="E19" s="59"/>
      <c r="F19" s="59"/>
      <c r="G19" s="59"/>
      <c r="H19" s="59"/>
      <c r="I19" s="59"/>
      <c r="J19" s="59"/>
      <c r="K19" s="59"/>
      <c r="L19" s="343">
        <f t="shared" si="1"/>
        <v>0</v>
      </c>
      <c r="M19" s="59"/>
      <c r="N19" s="10"/>
    </row>
    <row r="20" spans="1:23" ht="12.75" customHeight="1">
      <c r="A20" s="11" t="s">
        <v>498</v>
      </c>
      <c r="B20" s="7" t="s">
        <v>499</v>
      </c>
      <c r="C20" s="59"/>
      <c r="D20" s="59"/>
      <c r="E20" s="59"/>
      <c r="F20" s="59"/>
      <c r="G20" s="59"/>
      <c r="H20" s="59"/>
      <c r="I20" s="59"/>
      <c r="J20" s="59"/>
      <c r="K20" s="59"/>
      <c r="L20" s="343">
        <f t="shared" si="1"/>
        <v>0</v>
      </c>
      <c r="M20" s="59"/>
      <c r="N20" s="10"/>
    </row>
    <row r="21" spans="1:23" ht="23.25" customHeight="1">
      <c r="A21" s="11" t="s">
        <v>500</v>
      </c>
      <c r="B21" s="7" t="s">
        <v>501</v>
      </c>
      <c r="C21" s="58">
        <f>C22-C23</f>
        <v>0</v>
      </c>
      <c r="D21" s="58">
        <f t="shared" ref="D21:M21" si="4">D22-D23</f>
        <v>0</v>
      </c>
      <c r="E21" s="58">
        <f t="shared" si="4"/>
        <v>0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343">
        <f t="shared" si="1"/>
        <v>0</v>
      </c>
      <c r="M21" s="58">
        <f t="shared" si="4"/>
        <v>0</v>
      </c>
      <c r="N21" s="133"/>
      <c r="O21" s="476"/>
      <c r="P21" s="476"/>
      <c r="Q21" s="476"/>
      <c r="R21" s="476"/>
      <c r="S21" s="476"/>
      <c r="T21" s="476"/>
      <c r="U21" s="476"/>
      <c r="V21" s="476"/>
      <c r="W21" s="476"/>
    </row>
    <row r="22" spans="1:23">
      <c r="A22" s="11" t="s">
        <v>502</v>
      </c>
      <c r="B22" s="7" t="s">
        <v>503</v>
      </c>
      <c r="C22" s="184"/>
      <c r="D22" s="184"/>
      <c r="E22" s="184"/>
      <c r="F22" s="184"/>
      <c r="G22" s="184"/>
      <c r="H22" s="184"/>
      <c r="I22" s="184"/>
      <c r="J22" s="184"/>
      <c r="K22" s="184"/>
      <c r="L22" s="343">
        <f t="shared" si="1"/>
        <v>0</v>
      </c>
      <c r="M22" s="184"/>
      <c r="N22" s="10"/>
    </row>
    <row r="23" spans="1:23">
      <c r="A23" s="11" t="s">
        <v>504</v>
      </c>
      <c r="B23" s="7" t="s">
        <v>505</v>
      </c>
      <c r="C23" s="184"/>
      <c r="D23" s="184"/>
      <c r="E23" s="184"/>
      <c r="F23" s="184"/>
      <c r="G23" s="184"/>
      <c r="H23" s="184"/>
      <c r="I23" s="184"/>
      <c r="J23" s="184"/>
      <c r="K23" s="184"/>
      <c r="L23" s="343">
        <f t="shared" si="1"/>
        <v>0</v>
      </c>
      <c r="M23" s="184"/>
      <c r="N23" s="10"/>
    </row>
    <row r="24" spans="1:23" ht="22.5" customHeight="1">
      <c r="A24" s="11" t="s">
        <v>506</v>
      </c>
      <c r="B24" s="7" t="s">
        <v>507</v>
      </c>
      <c r="C24" s="58">
        <f>C25-C26</f>
        <v>0</v>
      </c>
      <c r="D24" s="58">
        <f t="shared" ref="D24:M24" si="5">D25-D26</f>
        <v>0</v>
      </c>
      <c r="E24" s="58">
        <f t="shared" si="5"/>
        <v>0</v>
      </c>
      <c r="F24" s="58">
        <f t="shared" si="5"/>
        <v>0</v>
      </c>
      <c r="G24" s="58">
        <f t="shared" si="5"/>
        <v>0</v>
      </c>
      <c r="H24" s="58">
        <f t="shared" si="5"/>
        <v>0</v>
      </c>
      <c r="I24" s="58">
        <f t="shared" si="5"/>
        <v>0</v>
      </c>
      <c r="J24" s="58">
        <f t="shared" si="5"/>
        <v>0</v>
      </c>
      <c r="K24" s="58">
        <f t="shared" si="5"/>
        <v>0</v>
      </c>
      <c r="L24" s="343">
        <f t="shared" si="1"/>
        <v>0</v>
      </c>
      <c r="M24" s="58">
        <f t="shared" si="5"/>
        <v>0</v>
      </c>
      <c r="N24" s="133"/>
      <c r="O24" s="476"/>
      <c r="P24" s="476"/>
      <c r="Q24" s="476"/>
      <c r="R24" s="476"/>
      <c r="S24" s="476"/>
      <c r="T24" s="476"/>
      <c r="U24" s="476"/>
      <c r="V24" s="476"/>
      <c r="W24" s="476"/>
    </row>
    <row r="25" spans="1:23">
      <c r="A25" s="11" t="s">
        <v>502</v>
      </c>
      <c r="B25" s="7" t="s">
        <v>508</v>
      </c>
      <c r="C25" s="184"/>
      <c r="D25" s="184"/>
      <c r="E25" s="184"/>
      <c r="F25" s="184"/>
      <c r="G25" s="184"/>
      <c r="H25" s="184"/>
      <c r="I25" s="184"/>
      <c r="J25" s="184"/>
      <c r="K25" s="184"/>
      <c r="L25" s="343">
        <f t="shared" si="1"/>
        <v>0</v>
      </c>
      <c r="M25" s="184"/>
      <c r="N25" s="10"/>
    </row>
    <row r="26" spans="1:23">
      <c r="A26" s="11" t="s">
        <v>504</v>
      </c>
      <c r="B26" s="7" t="s">
        <v>509</v>
      </c>
      <c r="C26" s="184"/>
      <c r="D26" s="184"/>
      <c r="E26" s="184"/>
      <c r="F26" s="184"/>
      <c r="G26" s="184"/>
      <c r="H26" s="184"/>
      <c r="I26" s="184"/>
      <c r="J26" s="184"/>
      <c r="K26" s="184"/>
      <c r="L26" s="343">
        <f t="shared" si="1"/>
        <v>0</v>
      </c>
      <c r="M26" s="184"/>
      <c r="N26" s="10"/>
    </row>
    <row r="27" spans="1:23">
      <c r="A27" s="11" t="s">
        <v>510</v>
      </c>
      <c r="B27" s="7" t="s">
        <v>511</v>
      </c>
      <c r="C27" s="59"/>
      <c r="D27" s="59"/>
      <c r="E27" s="59"/>
      <c r="F27" s="59"/>
      <c r="G27" s="59"/>
      <c r="H27" s="59"/>
      <c r="I27" s="59"/>
      <c r="J27" s="59"/>
      <c r="K27" s="59"/>
      <c r="L27" s="343">
        <f t="shared" si="1"/>
        <v>0</v>
      </c>
      <c r="M27" s="59"/>
      <c r="N27" s="10"/>
    </row>
    <row r="28" spans="1:23">
      <c r="A28" s="11" t="s">
        <v>512</v>
      </c>
      <c r="B28" s="7" t="s">
        <v>513</v>
      </c>
      <c r="C28" s="59"/>
      <c r="D28" s="59"/>
      <c r="E28" s="59"/>
      <c r="F28" s="59"/>
      <c r="G28" s="59"/>
      <c r="H28" s="59"/>
      <c r="I28" s="59"/>
      <c r="J28" s="59"/>
      <c r="K28" s="59"/>
      <c r="L28" s="343">
        <f t="shared" si="1"/>
        <v>0</v>
      </c>
      <c r="M28" s="59"/>
      <c r="N28" s="10"/>
    </row>
    <row r="29" spans="1:23" ht="14.25" customHeight="1">
      <c r="A29" s="9" t="s">
        <v>514</v>
      </c>
      <c r="B29" s="16" t="s">
        <v>515</v>
      </c>
      <c r="C29" s="58">
        <f>C17+C20+C21+C24+C28+C27+C15+C16</f>
        <v>35709</v>
      </c>
      <c r="D29" s="58">
        <f t="shared" ref="D29:M29" si="6">D17+D20+D21+D24+D28+D27+D15+D16</f>
        <v>9403</v>
      </c>
      <c r="E29" s="58">
        <f t="shared" si="6"/>
        <v>0</v>
      </c>
      <c r="F29" s="58">
        <f t="shared" si="6"/>
        <v>3571</v>
      </c>
      <c r="G29" s="58">
        <f t="shared" si="6"/>
        <v>0</v>
      </c>
      <c r="H29" s="58">
        <f t="shared" si="6"/>
        <v>20919</v>
      </c>
      <c r="I29" s="58">
        <f t="shared" si="6"/>
        <v>8912</v>
      </c>
      <c r="J29" s="58">
        <f t="shared" si="6"/>
        <v>0</v>
      </c>
      <c r="K29" s="58">
        <f t="shared" si="6"/>
        <v>0</v>
      </c>
      <c r="L29" s="343">
        <f t="shared" si="1"/>
        <v>78514</v>
      </c>
      <c r="M29" s="58">
        <f t="shared" si="6"/>
        <v>483</v>
      </c>
      <c r="N29" s="197"/>
      <c r="O29" s="476"/>
      <c r="P29" s="476"/>
      <c r="Q29" s="476"/>
      <c r="R29" s="476"/>
      <c r="S29" s="476"/>
      <c r="T29" s="476"/>
      <c r="U29" s="476"/>
      <c r="V29" s="476"/>
      <c r="W29" s="476"/>
    </row>
    <row r="30" spans="1:23" ht="23.25" customHeight="1">
      <c r="A30" s="11" t="s">
        <v>516</v>
      </c>
      <c r="B30" s="7" t="s">
        <v>517</v>
      </c>
      <c r="C30" s="59"/>
      <c r="D30" s="59"/>
      <c r="E30" s="59"/>
      <c r="F30" s="59"/>
      <c r="G30" s="59"/>
      <c r="H30" s="59"/>
      <c r="I30" s="59"/>
      <c r="J30" s="59"/>
      <c r="K30" s="59"/>
      <c r="L30" s="343">
        <f t="shared" si="1"/>
        <v>0</v>
      </c>
      <c r="M30" s="59"/>
      <c r="N30" s="10"/>
    </row>
    <row r="31" spans="1:23" ht="24" customHeight="1">
      <c r="A31" s="11" t="s">
        <v>518</v>
      </c>
      <c r="B31" s="7" t="s">
        <v>519</v>
      </c>
      <c r="C31" s="59"/>
      <c r="D31" s="59"/>
      <c r="E31" s="59"/>
      <c r="F31" s="59"/>
      <c r="G31" s="59"/>
      <c r="H31" s="59"/>
      <c r="I31" s="59"/>
      <c r="J31" s="59"/>
      <c r="K31" s="59"/>
      <c r="L31" s="343">
        <f t="shared" si="1"/>
        <v>0</v>
      </c>
      <c r="M31" s="59"/>
      <c r="N31" s="10"/>
    </row>
    <row r="32" spans="1:23" ht="23.25" customHeight="1">
      <c r="A32" s="9" t="s">
        <v>520</v>
      </c>
      <c r="B32" s="16" t="s">
        <v>521</v>
      </c>
      <c r="C32" s="58">
        <f t="shared" ref="C32:K32" si="7">C29+C30+C31</f>
        <v>35709</v>
      </c>
      <c r="D32" s="58">
        <f t="shared" si="7"/>
        <v>9403</v>
      </c>
      <c r="E32" s="58">
        <f t="shared" si="7"/>
        <v>0</v>
      </c>
      <c r="F32" s="58">
        <f t="shared" si="7"/>
        <v>3571</v>
      </c>
      <c r="G32" s="58">
        <f t="shared" si="7"/>
        <v>0</v>
      </c>
      <c r="H32" s="58">
        <f t="shared" si="7"/>
        <v>20919</v>
      </c>
      <c r="I32" s="58">
        <f t="shared" si="7"/>
        <v>8912</v>
      </c>
      <c r="J32" s="58">
        <f t="shared" si="7"/>
        <v>0</v>
      </c>
      <c r="K32" s="58">
        <f t="shared" si="7"/>
        <v>0</v>
      </c>
      <c r="L32" s="343">
        <f t="shared" si="1"/>
        <v>78514</v>
      </c>
      <c r="M32" s="58">
        <f>M29+M30+M31</f>
        <v>483</v>
      </c>
      <c r="N32" s="133"/>
      <c r="O32" s="476"/>
      <c r="P32" s="476"/>
      <c r="Q32" s="476"/>
      <c r="R32" s="476"/>
      <c r="S32" s="476"/>
      <c r="T32" s="476"/>
      <c r="U32" s="476"/>
      <c r="V32" s="476"/>
      <c r="W32" s="476"/>
    </row>
    <row r="33" spans="1:14" ht="14.25" customHeight="1">
      <c r="A33" s="345"/>
      <c r="B33" s="346"/>
      <c r="C33" s="13"/>
      <c r="D33" s="13"/>
      <c r="E33" s="13"/>
      <c r="F33" s="13"/>
      <c r="G33" s="13"/>
      <c r="H33" s="13"/>
      <c r="I33" s="13"/>
      <c r="J33" s="13"/>
      <c r="K33" s="13"/>
      <c r="L33" s="347"/>
      <c r="M33" s="347"/>
      <c r="N33" s="10"/>
    </row>
    <row r="34" spans="1:14" ht="14.25" customHeight="1">
      <c r="A34" s="345"/>
      <c r="B34" s="346"/>
      <c r="C34" s="13"/>
      <c r="D34" s="13"/>
      <c r="E34" s="13"/>
      <c r="F34" s="13"/>
      <c r="G34" s="13"/>
      <c r="H34" s="13"/>
      <c r="I34" s="13"/>
      <c r="J34" s="13"/>
      <c r="K34" s="13"/>
      <c r="L34" s="347"/>
      <c r="M34" s="347"/>
      <c r="N34" s="10"/>
    </row>
    <row r="35" spans="1:14" ht="14.25" customHeight="1">
      <c r="A35" s="595" t="s">
        <v>864</v>
      </c>
      <c r="B35" s="595"/>
      <c r="C35" s="595"/>
      <c r="D35" s="595"/>
      <c r="E35" s="595"/>
      <c r="F35" s="595"/>
      <c r="G35" s="595"/>
      <c r="H35" s="595"/>
      <c r="I35" s="595"/>
      <c r="J35" s="595"/>
      <c r="K35" s="13"/>
      <c r="L35" s="347"/>
      <c r="M35" s="347"/>
      <c r="N35" s="10"/>
    </row>
    <row r="36" spans="1:14" ht="14.25" customHeight="1">
      <c r="A36" s="345"/>
      <c r="B36" s="346"/>
      <c r="C36" s="13"/>
      <c r="D36" s="13"/>
      <c r="E36" s="13"/>
      <c r="F36" s="13"/>
      <c r="G36" s="13"/>
      <c r="H36" s="13"/>
      <c r="I36" s="13"/>
      <c r="J36" s="13"/>
      <c r="K36" s="13"/>
      <c r="L36" s="347"/>
      <c r="M36" s="347"/>
      <c r="N36" s="10"/>
    </row>
    <row r="37" spans="1:14" ht="14.25" customHeight="1">
      <c r="A37" s="345"/>
      <c r="B37" s="346"/>
      <c r="C37" s="13"/>
      <c r="D37" s="13"/>
      <c r="E37" s="13"/>
      <c r="F37" s="13"/>
      <c r="G37" s="13"/>
      <c r="H37" s="13"/>
      <c r="I37" s="13"/>
      <c r="J37" s="13"/>
      <c r="K37" s="13"/>
      <c r="L37" s="347"/>
      <c r="M37" s="347"/>
      <c r="N37" s="10"/>
    </row>
    <row r="38" spans="1:14">
      <c r="A38" s="453" t="s">
        <v>888</v>
      </c>
      <c r="B38" s="18"/>
      <c r="C38" s="14"/>
      <c r="D38" s="593" t="s">
        <v>522</v>
      </c>
      <c r="E38" s="593"/>
      <c r="F38" s="593"/>
      <c r="G38" s="593"/>
      <c r="H38" s="593"/>
      <c r="I38" s="593"/>
      <c r="J38" s="14" t="s">
        <v>859</v>
      </c>
      <c r="K38" s="14"/>
      <c r="L38" s="593"/>
      <c r="M38" s="593"/>
      <c r="N38" s="10"/>
    </row>
    <row r="39" spans="1:14">
      <c r="A39" s="534"/>
      <c r="B39" s="535"/>
      <c r="C39" s="536"/>
      <c r="D39" s="536"/>
      <c r="E39" s="575" t="s">
        <v>867</v>
      </c>
      <c r="F39" s="577"/>
      <c r="G39" s="536"/>
      <c r="H39" s="536"/>
      <c r="I39" s="536"/>
      <c r="J39" s="536"/>
      <c r="K39" s="536"/>
      <c r="L39" s="536" t="s">
        <v>870</v>
      </c>
      <c r="M39" s="347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 t="s">
        <v>871</v>
      </c>
      <c r="M40" s="347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7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7"/>
    </row>
    <row r="43" spans="1:14">
      <c r="M43" s="10"/>
    </row>
    <row r="44" spans="1:14">
      <c r="M44" s="10"/>
    </row>
    <row r="45" spans="1:14">
      <c r="M45" s="10"/>
    </row>
    <row r="46" spans="1:14">
      <c r="M46" s="10"/>
    </row>
    <row r="47" spans="1:14">
      <c r="M47" s="10"/>
    </row>
    <row r="48" spans="1:14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0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  <row r="88" spans="13:13">
      <c r="M88" s="10"/>
    </row>
    <row r="89" spans="13:13">
      <c r="M89" s="10"/>
    </row>
    <row r="90" spans="13:13">
      <c r="M90" s="10"/>
    </row>
    <row r="91" spans="13:13">
      <c r="M91" s="10"/>
    </row>
    <row r="92" spans="13:13">
      <c r="M92" s="10"/>
    </row>
    <row r="93" spans="13:13">
      <c r="M93" s="10"/>
    </row>
    <row r="94" spans="13:13">
      <c r="M94" s="10"/>
    </row>
    <row r="95" spans="13:13">
      <c r="M95" s="10"/>
    </row>
    <row r="96" spans="13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1" spans="13:13">
      <c r="M101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  <row r="535" spans="13:13">
      <c r="M535" s="10"/>
    </row>
    <row r="536" spans="13:13">
      <c r="M536" s="10"/>
    </row>
    <row r="537" spans="13:13">
      <c r="M537" s="10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22" workbookViewId="0">
      <selection activeCell="B44" sqref="B44"/>
    </sheetView>
  </sheetViews>
  <sheetFormatPr defaultColWidth="10.7109375" defaultRowHeight="12"/>
  <cols>
    <col min="1" max="1" width="4.140625" style="21" customWidth="1"/>
    <col min="2" max="2" width="31" style="21" customWidth="1"/>
    <col min="3" max="3" width="9.28515625" style="21" customWidth="1"/>
    <col min="4" max="6" width="9.42578125" style="21" customWidth="1"/>
    <col min="7" max="7" width="8.85546875" style="21" customWidth="1"/>
    <col min="8" max="8" width="15" style="21" customWidth="1"/>
    <col min="9" max="9" width="11" style="21" customWidth="1"/>
    <col min="10" max="10" width="12.42578125" style="21" customWidth="1"/>
    <col min="11" max="11" width="9.28515625" style="21" customWidth="1"/>
    <col min="12" max="12" width="10.7109375" style="21" customWidth="1"/>
    <col min="13" max="13" width="9.7109375" style="21" customWidth="1"/>
    <col min="14" max="14" width="8.42578125" style="21" customWidth="1"/>
    <col min="15" max="15" width="13.85546875" style="21" customWidth="1"/>
    <col min="16" max="16" width="12.140625" style="21" customWidth="1"/>
    <col min="17" max="17" width="13.140625" style="21" customWidth="1"/>
    <col min="18" max="18" width="11.28515625" style="21" customWidth="1"/>
    <col min="19" max="16384" width="10.7109375" style="21"/>
  </cols>
  <sheetData>
    <row r="1" spans="1:28">
      <c r="A1" s="348"/>
      <c r="B1" s="349" t="s">
        <v>523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8"/>
      <c r="N1" s="348"/>
      <c r="O1" s="348"/>
      <c r="P1" s="348"/>
      <c r="Q1" s="348"/>
      <c r="R1" s="348"/>
    </row>
    <row r="2" spans="1:28" ht="16.5" customHeight="1">
      <c r="A2" s="599" t="s">
        <v>384</v>
      </c>
      <c r="B2" s="600"/>
      <c r="C2" s="601" t="str">
        <f>'справка №1-БАЛАНС'!E3</f>
        <v>"Параходство Българско речно плаване" АД</v>
      </c>
      <c r="D2" s="601"/>
      <c r="E2" s="601"/>
      <c r="F2" s="601"/>
      <c r="G2" s="601"/>
      <c r="H2" s="601"/>
      <c r="I2" s="482"/>
      <c r="J2" s="482"/>
      <c r="K2" s="482"/>
      <c r="L2" s="482"/>
      <c r="M2" s="483" t="s">
        <v>2</v>
      </c>
      <c r="N2" s="481"/>
      <c r="O2" s="481">
        <f>'справка №1-БАЛАНС'!H3</f>
        <v>827183719</v>
      </c>
      <c r="P2" s="482"/>
      <c r="Q2" s="482"/>
      <c r="R2" s="524"/>
    </row>
    <row r="3" spans="1:28" ht="15">
      <c r="A3" s="599" t="s">
        <v>5</v>
      </c>
      <c r="B3" s="600"/>
      <c r="C3" s="602" t="str">
        <f>'справка №1-БАЛАНС'!E5</f>
        <v>второ тримесечие 2015 г.</v>
      </c>
      <c r="D3" s="602"/>
      <c r="E3" s="602"/>
      <c r="F3" s="484"/>
      <c r="G3" s="484"/>
      <c r="H3" s="484"/>
      <c r="I3" s="484"/>
      <c r="J3" s="484"/>
      <c r="K3" s="484"/>
      <c r="L3" s="484"/>
      <c r="M3" s="607" t="s">
        <v>4</v>
      </c>
      <c r="N3" s="607"/>
      <c r="O3" s="481" t="str">
        <f>'справка №1-БАЛАНС'!H4</f>
        <v xml:space="preserve"> </v>
      </c>
      <c r="P3" s="485"/>
      <c r="Q3" s="485"/>
      <c r="R3" s="525"/>
    </row>
    <row r="4" spans="1:28">
      <c r="A4" s="486" t="s">
        <v>524</v>
      </c>
      <c r="B4" s="487"/>
      <c r="C4" s="487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8"/>
      <c r="R4" s="488" t="s">
        <v>525</v>
      </c>
    </row>
    <row r="5" spans="1:28" s="99" customFormat="1" ht="30.75" customHeight="1">
      <c r="A5" s="608" t="s">
        <v>464</v>
      </c>
      <c r="B5" s="609"/>
      <c r="C5" s="612" t="s">
        <v>8</v>
      </c>
      <c r="D5" s="356" t="s">
        <v>526</v>
      </c>
      <c r="E5" s="356"/>
      <c r="F5" s="356"/>
      <c r="G5" s="356"/>
      <c r="H5" s="356" t="s">
        <v>527</v>
      </c>
      <c r="I5" s="356"/>
      <c r="J5" s="605" t="s">
        <v>528</v>
      </c>
      <c r="K5" s="356" t="s">
        <v>529</v>
      </c>
      <c r="L5" s="356"/>
      <c r="M5" s="356"/>
      <c r="N5" s="356"/>
      <c r="O5" s="356" t="s">
        <v>527</v>
      </c>
      <c r="P5" s="356"/>
      <c r="Q5" s="605" t="s">
        <v>530</v>
      </c>
      <c r="R5" s="605" t="s">
        <v>531</v>
      </c>
    </row>
    <row r="6" spans="1:28" s="99" customFormat="1" ht="48">
      <c r="A6" s="610"/>
      <c r="B6" s="611"/>
      <c r="C6" s="613"/>
      <c r="D6" s="357" t="s">
        <v>532</v>
      </c>
      <c r="E6" s="357" t="s">
        <v>533</v>
      </c>
      <c r="F6" s="357" t="s">
        <v>534</v>
      </c>
      <c r="G6" s="357" t="s">
        <v>535</v>
      </c>
      <c r="H6" s="357" t="s">
        <v>536</v>
      </c>
      <c r="I6" s="357" t="s">
        <v>537</v>
      </c>
      <c r="J6" s="606"/>
      <c r="K6" s="357" t="s">
        <v>532</v>
      </c>
      <c r="L6" s="357" t="s">
        <v>538</v>
      </c>
      <c r="M6" s="357" t="s">
        <v>539</v>
      </c>
      <c r="N6" s="357" t="s">
        <v>540</v>
      </c>
      <c r="O6" s="357" t="s">
        <v>536</v>
      </c>
      <c r="P6" s="357" t="s">
        <v>537</v>
      </c>
      <c r="Q6" s="606"/>
      <c r="R6" s="606"/>
    </row>
    <row r="7" spans="1:28" s="99" customFormat="1">
      <c r="A7" s="359" t="s">
        <v>541</v>
      </c>
      <c r="B7" s="359"/>
      <c r="C7" s="360" t="s">
        <v>15</v>
      </c>
      <c r="D7" s="357">
        <v>1</v>
      </c>
      <c r="E7" s="357">
        <v>2</v>
      </c>
      <c r="F7" s="357">
        <v>3</v>
      </c>
      <c r="G7" s="357">
        <v>4</v>
      </c>
      <c r="H7" s="357">
        <v>5</v>
      </c>
      <c r="I7" s="357">
        <v>6</v>
      </c>
      <c r="J7" s="357">
        <v>7</v>
      </c>
      <c r="K7" s="357">
        <v>8</v>
      </c>
      <c r="L7" s="357">
        <v>9</v>
      </c>
      <c r="M7" s="357">
        <v>10</v>
      </c>
      <c r="N7" s="357">
        <v>11</v>
      </c>
      <c r="O7" s="357">
        <v>12</v>
      </c>
      <c r="P7" s="357">
        <v>13</v>
      </c>
      <c r="Q7" s="357">
        <v>14</v>
      </c>
      <c r="R7" s="357">
        <v>15</v>
      </c>
    </row>
    <row r="8" spans="1:28" ht="27" customHeight="1">
      <c r="A8" s="361" t="s">
        <v>542</v>
      </c>
      <c r="B8" s="362" t="s">
        <v>543</v>
      </c>
      <c r="C8" s="363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</row>
    <row r="9" spans="1:28">
      <c r="A9" s="365" t="s">
        <v>544</v>
      </c>
      <c r="B9" s="365" t="s">
        <v>545</v>
      </c>
      <c r="C9" s="366" t="s">
        <v>546</v>
      </c>
      <c r="D9" s="188">
        <v>525</v>
      </c>
      <c r="E9" s="188"/>
      <c r="F9" s="188"/>
      <c r="G9" s="73">
        <f>D9+E9-F9</f>
        <v>525</v>
      </c>
      <c r="H9" s="64"/>
      <c r="I9" s="64"/>
      <c r="J9" s="73">
        <f>G9+H9-I9</f>
        <v>525</v>
      </c>
      <c r="K9" s="64"/>
      <c r="L9" s="64"/>
      <c r="M9" s="64"/>
      <c r="N9" s="73">
        <f>K9+L9-M9</f>
        <v>0</v>
      </c>
      <c r="O9" s="64"/>
      <c r="P9" s="64"/>
      <c r="Q9" s="73">
        <f t="shared" ref="Q9:Q15" si="0">N9+O9-P9</f>
        <v>0</v>
      </c>
      <c r="R9" s="73">
        <f t="shared" ref="R9:R15" si="1">J9-Q9</f>
        <v>525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28">
      <c r="A10" s="365" t="s">
        <v>547</v>
      </c>
      <c r="B10" s="365" t="s">
        <v>548</v>
      </c>
      <c r="C10" s="366" t="s">
        <v>549</v>
      </c>
      <c r="D10" s="188">
        <v>3018</v>
      </c>
      <c r="E10" s="188">
        <v>8</v>
      </c>
      <c r="F10" s="188"/>
      <c r="G10" s="73">
        <f t="shared" ref="G10:G39" si="2">D10+E10-F10</f>
        <v>3026</v>
      </c>
      <c r="H10" s="64"/>
      <c r="I10" s="64"/>
      <c r="J10" s="73">
        <f t="shared" ref="J10:J39" si="3">G10+H10-I10</f>
        <v>3026</v>
      </c>
      <c r="K10" s="64">
        <v>649</v>
      </c>
      <c r="L10" s="64">
        <v>33</v>
      </c>
      <c r="M10" s="64"/>
      <c r="N10" s="73">
        <f t="shared" ref="N10:N39" si="4">K10+L10-M10</f>
        <v>682</v>
      </c>
      <c r="O10" s="64"/>
      <c r="P10" s="64"/>
      <c r="Q10" s="73">
        <f t="shared" si="0"/>
        <v>682</v>
      </c>
      <c r="R10" s="73">
        <f t="shared" si="1"/>
        <v>2344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>
      <c r="A11" s="365" t="s">
        <v>550</v>
      </c>
      <c r="B11" s="365" t="s">
        <v>551</v>
      </c>
      <c r="C11" s="366" t="s">
        <v>552</v>
      </c>
      <c r="D11" s="188">
        <v>9720</v>
      </c>
      <c r="E11" s="188">
        <v>42</v>
      </c>
      <c r="F11" s="188"/>
      <c r="G11" s="73">
        <f t="shared" si="2"/>
        <v>9762</v>
      </c>
      <c r="H11" s="64"/>
      <c r="I11" s="64"/>
      <c r="J11" s="73">
        <f t="shared" si="3"/>
        <v>9762</v>
      </c>
      <c r="K11" s="64">
        <v>3075</v>
      </c>
      <c r="L11" s="64">
        <v>377</v>
      </c>
      <c r="M11" s="64"/>
      <c r="N11" s="73">
        <f t="shared" si="4"/>
        <v>3452</v>
      </c>
      <c r="O11" s="64"/>
      <c r="P11" s="64"/>
      <c r="Q11" s="73">
        <f t="shared" si="0"/>
        <v>3452</v>
      </c>
      <c r="R11" s="73">
        <f t="shared" si="1"/>
        <v>6310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>
      <c r="A12" s="365" t="s">
        <v>553</v>
      </c>
      <c r="B12" s="365" t="s">
        <v>554</v>
      </c>
      <c r="C12" s="366" t="s">
        <v>555</v>
      </c>
      <c r="D12" s="188">
        <v>4491</v>
      </c>
      <c r="E12" s="188">
        <v>62</v>
      </c>
      <c r="F12" s="188">
        <v>10</v>
      </c>
      <c r="G12" s="73">
        <f t="shared" si="2"/>
        <v>4543</v>
      </c>
      <c r="H12" s="64"/>
      <c r="I12" s="64"/>
      <c r="J12" s="73">
        <f t="shared" si="3"/>
        <v>4543</v>
      </c>
      <c r="K12" s="64">
        <v>1196</v>
      </c>
      <c r="L12" s="64">
        <v>91</v>
      </c>
      <c r="M12" s="64">
        <v>4</v>
      </c>
      <c r="N12" s="73">
        <f t="shared" si="4"/>
        <v>1283</v>
      </c>
      <c r="O12" s="64"/>
      <c r="P12" s="64"/>
      <c r="Q12" s="73">
        <f t="shared" si="0"/>
        <v>1283</v>
      </c>
      <c r="R12" s="73">
        <f t="shared" si="1"/>
        <v>3260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>
      <c r="A13" s="365" t="s">
        <v>556</v>
      </c>
      <c r="B13" s="365" t="s">
        <v>557</v>
      </c>
      <c r="C13" s="366" t="s">
        <v>558</v>
      </c>
      <c r="D13" s="188">
        <v>59617</v>
      </c>
      <c r="E13" s="188">
        <v>7</v>
      </c>
      <c r="F13" s="188"/>
      <c r="G13" s="73">
        <f t="shared" si="2"/>
        <v>59624</v>
      </c>
      <c r="H13" s="64"/>
      <c r="I13" s="64"/>
      <c r="J13" s="73">
        <f t="shared" si="3"/>
        <v>59624</v>
      </c>
      <c r="K13" s="64">
        <v>16136</v>
      </c>
      <c r="L13" s="64">
        <v>528</v>
      </c>
      <c r="M13" s="64"/>
      <c r="N13" s="73">
        <f t="shared" si="4"/>
        <v>16664</v>
      </c>
      <c r="O13" s="64"/>
      <c r="P13" s="64"/>
      <c r="Q13" s="73">
        <f t="shared" si="0"/>
        <v>16664</v>
      </c>
      <c r="R13" s="73">
        <f t="shared" si="1"/>
        <v>42960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>
      <c r="A14" s="365" t="s">
        <v>559</v>
      </c>
      <c r="B14" s="365" t="s">
        <v>560</v>
      </c>
      <c r="C14" s="366" t="s">
        <v>561</v>
      </c>
      <c r="D14" s="188">
        <v>470</v>
      </c>
      <c r="E14" s="188">
        <v>11</v>
      </c>
      <c r="F14" s="188">
        <v>2</v>
      </c>
      <c r="G14" s="73">
        <f t="shared" si="2"/>
        <v>479</v>
      </c>
      <c r="H14" s="64"/>
      <c r="I14" s="64"/>
      <c r="J14" s="73">
        <f t="shared" si="3"/>
        <v>479</v>
      </c>
      <c r="K14" s="64">
        <v>420</v>
      </c>
      <c r="L14" s="64">
        <v>8</v>
      </c>
      <c r="M14" s="64"/>
      <c r="N14" s="73">
        <f t="shared" si="4"/>
        <v>428</v>
      </c>
      <c r="O14" s="64"/>
      <c r="P14" s="64"/>
      <c r="Q14" s="73">
        <f t="shared" si="0"/>
        <v>428</v>
      </c>
      <c r="R14" s="73">
        <f t="shared" si="1"/>
        <v>51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s="528" customFormat="1" ht="24">
      <c r="A15" s="454" t="s">
        <v>860</v>
      </c>
      <c r="B15" s="373" t="s">
        <v>861</v>
      </c>
      <c r="C15" s="455" t="s">
        <v>862</v>
      </c>
      <c r="D15" s="456">
        <v>2101</v>
      </c>
      <c r="E15" s="456">
        <v>504</v>
      </c>
      <c r="F15" s="456">
        <v>7</v>
      </c>
      <c r="G15" s="73">
        <f t="shared" si="2"/>
        <v>2598</v>
      </c>
      <c r="H15" s="457"/>
      <c r="I15" s="457"/>
      <c r="J15" s="73">
        <f t="shared" si="3"/>
        <v>2598</v>
      </c>
      <c r="K15" s="457"/>
      <c r="L15" s="457"/>
      <c r="M15" s="457"/>
      <c r="N15" s="73">
        <f t="shared" si="4"/>
        <v>0</v>
      </c>
      <c r="O15" s="457"/>
      <c r="P15" s="457"/>
      <c r="Q15" s="73">
        <f t="shared" si="0"/>
        <v>0</v>
      </c>
      <c r="R15" s="73">
        <f t="shared" si="1"/>
        <v>2598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5" t="s">
        <v>562</v>
      </c>
      <c r="B16" s="192" t="s">
        <v>563</v>
      </c>
      <c r="C16" s="366" t="s">
        <v>564</v>
      </c>
      <c r="D16" s="188"/>
      <c r="E16" s="188"/>
      <c r="F16" s="188"/>
      <c r="G16" s="73">
        <f t="shared" si="2"/>
        <v>0</v>
      </c>
      <c r="H16" s="64"/>
      <c r="I16" s="64"/>
      <c r="J16" s="73">
        <f t="shared" si="3"/>
        <v>0</v>
      </c>
      <c r="K16" s="64"/>
      <c r="L16" s="64"/>
      <c r="M16" s="64"/>
      <c r="N16" s="73">
        <f t="shared" si="4"/>
        <v>0</v>
      </c>
      <c r="O16" s="64"/>
      <c r="P16" s="64"/>
      <c r="Q16" s="73">
        <f t="shared" ref="Q16:Q25" si="5">N16+O16-P16</f>
        <v>0</v>
      </c>
      <c r="R16" s="73">
        <f t="shared" ref="R16:R25" si="6">J16-Q16</f>
        <v>0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>
      <c r="A17" s="365"/>
      <c r="B17" s="367" t="s">
        <v>565</v>
      </c>
      <c r="C17" s="368" t="s">
        <v>566</v>
      </c>
      <c r="D17" s="193">
        <f>SUM(D9:D16)</f>
        <v>79942</v>
      </c>
      <c r="E17" s="193">
        <f>SUM(E9:E16)</f>
        <v>634</v>
      </c>
      <c r="F17" s="193">
        <f>SUM(F9:F16)</f>
        <v>19</v>
      </c>
      <c r="G17" s="73">
        <f t="shared" si="2"/>
        <v>80557</v>
      </c>
      <c r="H17" s="74">
        <f>SUM(H9:H16)</f>
        <v>0</v>
      </c>
      <c r="I17" s="74">
        <f>SUM(I9:I16)</f>
        <v>0</v>
      </c>
      <c r="J17" s="73">
        <f t="shared" si="3"/>
        <v>80557</v>
      </c>
      <c r="K17" s="74">
        <f>SUM(K9:K16)</f>
        <v>21476</v>
      </c>
      <c r="L17" s="74">
        <f>SUM(L9:L16)</f>
        <v>1037</v>
      </c>
      <c r="M17" s="74">
        <f>SUM(M9:M16)</f>
        <v>4</v>
      </c>
      <c r="N17" s="73">
        <f t="shared" si="4"/>
        <v>22509</v>
      </c>
      <c r="O17" s="74">
        <f>SUM(O9:O16)</f>
        <v>0</v>
      </c>
      <c r="P17" s="74">
        <f>SUM(P9:P16)</f>
        <v>0</v>
      </c>
      <c r="Q17" s="73">
        <f t="shared" si="5"/>
        <v>22509</v>
      </c>
      <c r="R17" s="73">
        <f t="shared" si="6"/>
        <v>58048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>
      <c r="A18" s="369" t="s">
        <v>567</v>
      </c>
      <c r="B18" s="370" t="s">
        <v>568</v>
      </c>
      <c r="C18" s="368" t="s">
        <v>569</v>
      </c>
      <c r="D18" s="186">
        <v>20640</v>
      </c>
      <c r="E18" s="186"/>
      <c r="F18" s="186"/>
      <c r="G18" s="73">
        <f t="shared" si="2"/>
        <v>20640</v>
      </c>
      <c r="H18" s="62"/>
      <c r="I18" s="62"/>
      <c r="J18" s="73">
        <f t="shared" si="3"/>
        <v>20640</v>
      </c>
      <c r="K18" s="62">
        <v>569</v>
      </c>
      <c r="L18" s="62">
        <v>29</v>
      </c>
      <c r="M18" s="62"/>
      <c r="N18" s="73">
        <f t="shared" si="4"/>
        <v>598</v>
      </c>
      <c r="O18" s="62"/>
      <c r="P18" s="62"/>
      <c r="Q18" s="73">
        <f t="shared" si="5"/>
        <v>598</v>
      </c>
      <c r="R18" s="73">
        <f t="shared" si="6"/>
        <v>20042</v>
      </c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2" customHeight="1">
      <c r="A19" s="371" t="s">
        <v>570</v>
      </c>
      <c r="B19" s="370" t="s">
        <v>571</v>
      </c>
      <c r="C19" s="368" t="s">
        <v>572</v>
      </c>
      <c r="D19" s="186"/>
      <c r="E19" s="186"/>
      <c r="F19" s="186"/>
      <c r="G19" s="73">
        <f t="shared" si="2"/>
        <v>0</v>
      </c>
      <c r="H19" s="62"/>
      <c r="I19" s="62"/>
      <c r="J19" s="73">
        <f t="shared" si="3"/>
        <v>0</v>
      </c>
      <c r="K19" s="62"/>
      <c r="L19" s="62"/>
      <c r="M19" s="62"/>
      <c r="N19" s="73">
        <f t="shared" si="4"/>
        <v>0</v>
      </c>
      <c r="O19" s="62"/>
      <c r="P19" s="62"/>
      <c r="Q19" s="73">
        <f t="shared" si="5"/>
        <v>0</v>
      </c>
      <c r="R19" s="73">
        <f t="shared" si="6"/>
        <v>0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2" customHeight="1">
      <c r="A20" s="372" t="s">
        <v>573</v>
      </c>
      <c r="B20" s="362" t="s">
        <v>574</v>
      </c>
      <c r="C20" s="366"/>
      <c r="D20" s="187"/>
      <c r="E20" s="187"/>
      <c r="F20" s="187"/>
      <c r="G20" s="73">
        <f t="shared" si="2"/>
        <v>0</v>
      </c>
      <c r="H20" s="63"/>
      <c r="I20" s="63"/>
      <c r="J20" s="73">
        <f t="shared" si="3"/>
        <v>0</v>
      </c>
      <c r="K20" s="63"/>
      <c r="L20" s="63"/>
      <c r="M20" s="63"/>
      <c r="N20" s="73">
        <f t="shared" si="4"/>
        <v>0</v>
      </c>
      <c r="O20" s="63"/>
      <c r="P20" s="63"/>
      <c r="Q20" s="73">
        <f t="shared" si="5"/>
        <v>0</v>
      </c>
      <c r="R20" s="73">
        <f t="shared" si="6"/>
        <v>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>
      <c r="A21" s="365" t="s">
        <v>544</v>
      </c>
      <c r="B21" s="365" t="s">
        <v>575</v>
      </c>
      <c r="C21" s="366" t="s">
        <v>576</v>
      </c>
      <c r="D21" s="188">
        <v>250</v>
      </c>
      <c r="E21" s="188"/>
      <c r="F21" s="188"/>
      <c r="G21" s="73">
        <f t="shared" si="2"/>
        <v>250</v>
      </c>
      <c r="H21" s="64"/>
      <c r="I21" s="64"/>
      <c r="J21" s="73">
        <f t="shared" si="3"/>
        <v>250</v>
      </c>
      <c r="K21" s="64">
        <v>21</v>
      </c>
      <c r="L21" s="64">
        <v>6</v>
      </c>
      <c r="M21" s="64"/>
      <c r="N21" s="73">
        <f t="shared" si="4"/>
        <v>27</v>
      </c>
      <c r="O21" s="64"/>
      <c r="P21" s="64"/>
      <c r="Q21" s="73">
        <f t="shared" si="5"/>
        <v>27</v>
      </c>
      <c r="R21" s="73">
        <f t="shared" si="6"/>
        <v>223</v>
      </c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pans="1:28">
      <c r="A22" s="365" t="s">
        <v>547</v>
      </c>
      <c r="B22" s="365" t="s">
        <v>577</v>
      </c>
      <c r="C22" s="366" t="s">
        <v>578</v>
      </c>
      <c r="D22" s="188">
        <v>172</v>
      </c>
      <c r="E22" s="188"/>
      <c r="F22" s="188"/>
      <c r="G22" s="73">
        <f t="shared" si="2"/>
        <v>172</v>
      </c>
      <c r="H22" s="64"/>
      <c r="I22" s="64"/>
      <c r="J22" s="73">
        <f t="shared" si="3"/>
        <v>172</v>
      </c>
      <c r="K22" s="64">
        <v>164</v>
      </c>
      <c r="L22" s="64">
        <v>4</v>
      </c>
      <c r="M22" s="64"/>
      <c r="N22" s="73">
        <f t="shared" si="4"/>
        <v>168</v>
      </c>
      <c r="O22" s="64"/>
      <c r="P22" s="64"/>
      <c r="Q22" s="73">
        <f t="shared" si="5"/>
        <v>168</v>
      </c>
      <c r="R22" s="73">
        <f t="shared" si="6"/>
        <v>4</v>
      </c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>
      <c r="A23" s="373" t="s">
        <v>550</v>
      </c>
      <c r="B23" s="373" t="s">
        <v>579</v>
      </c>
      <c r="C23" s="366" t="s">
        <v>580</v>
      </c>
      <c r="D23" s="188"/>
      <c r="E23" s="188"/>
      <c r="F23" s="188"/>
      <c r="G23" s="73">
        <f t="shared" si="2"/>
        <v>0</v>
      </c>
      <c r="H23" s="64"/>
      <c r="I23" s="64"/>
      <c r="J23" s="73">
        <f t="shared" si="3"/>
        <v>0</v>
      </c>
      <c r="K23" s="64"/>
      <c r="L23" s="64"/>
      <c r="M23" s="64"/>
      <c r="N23" s="73">
        <f t="shared" si="4"/>
        <v>0</v>
      </c>
      <c r="O23" s="64"/>
      <c r="P23" s="64"/>
      <c r="Q23" s="73">
        <f t="shared" si="5"/>
        <v>0</v>
      </c>
      <c r="R23" s="73">
        <f t="shared" si="6"/>
        <v>0</v>
      </c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spans="1:28">
      <c r="A24" s="365" t="s">
        <v>553</v>
      </c>
      <c r="B24" s="374" t="s">
        <v>563</v>
      </c>
      <c r="C24" s="366" t="s">
        <v>581</v>
      </c>
      <c r="D24" s="188">
        <v>1670</v>
      </c>
      <c r="E24" s="188">
        <v>18</v>
      </c>
      <c r="F24" s="188"/>
      <c r="G24" s="73">
        <f t="shared" si="2"/>
        <v>1688</v>
      </c>
      <c r="H24" s="64"/>
      <c r="I24" s="64"/>
      <c r="J24" s="73">
        <f t="shared" si="3"/>
        <v>1688</v>
      </c>
      <c r="K24" s="64">
        <v>223</v>
      </c>
      <c r="L24" s="64">
        <v>50</v>
      </c>
      <c r="M24" s="64"/>
      <c r="N24" s="73">
        <f t="shared" si="4"/>
        <v>273</v>
      </c>
      <c r="O24" s="64"/>
      <c r="P24" s="64"/>
      <c r="Q24" s="73">
        <f t="shared" si="5"/>
        <v>273</v>
      </c>
      <c r="R24" s="73">
        <f t="shared" si="6"/>
        <v>1415</v>
      </c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>
      <c r="A25" s="365"/>
      <c r="B25" s="367" t="s">
        <v>839</v>
      </c>
      <c r="C25" s="375" t="s">
        <v>583</v>
      </c>
      <c r="D25" s="189">
        <f>SUM(D21:D24)</f>
        <v>2092</v>
      </c>
      <c r="E25" s="189">
        <f t="shared" ref="E25:P25" si="7">SUM(E21:E24)</f>
        <v>18</v>
      </c>
      <c r="F25" s="189">
        <f t="shared" si="7"/>
        <v>0</v>
      </c>
      <c r="G25" s="66">
        <f t="shared" si="2"/>
        <v>2110</v>
      </c>
      <c r="H25" s="65">
        <f t="shared" si="7"/>
        <v>0</v>
      </c>
      <c r="I25" s="65">
        <f t="shared" si="7"/>
        <v>0</v>
      </c>
      <c r="J25" s="66">
        <f t="shared" si="3"/>
        <v>2110</v>
      </c>
      <c r="K25" s="65">
        <f t="shared" si="7"/>
        <v>408</v>
      </c>
      <c r="L25" s="65">
        <f t="shared" si="7"/>
        <v>60</v>
      </c>
      <c r="M25" s="65">
        <f t="shared" si="7"/>
        <v>0</v>
      </c>
      <c r="N25" s="66">
        <f t="shared" si="4"/>
        <v>468</v>
      </c>
      <c r="O25" s="65">
        <f t="shared" si="7"/>
        <v>0</v>
      </c>
      <c r="P25" s="65">
        <f t="shared" si="7"/>
        <v>0</v>
      </c>
      <c r="Q25" s="66">
        <f t="shared" si="5"/>
        <v>468</v>
      </c>
      <c r="R25" s="66">
        <f t="shared" si="6"/>
        <v>1642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24" customHeight="1">
      <c r="A26" s="372" t="s">
        <v>584</v>
      </c>
      <c r="B26" s="376" t="s">
        <v>585</v>
      </c>
      <c r="C26" s="377"/>
      <c r="D26" s="190"/>
      <c r="E26" s="190"/>
      <c r="F26" s="190"/>
      <c r="G26" s="68"/>
      <c r="H26" s="67"/>
      <c r="I26" s="67"/>
      <c r="J26" s="68"/>
      <c r="K26" s="67"/>
      <c r="L26" s="67"/>
      <c r="M26" s="67"/>
      <c r="N26" s="68"/>
      <c r="O26" s="67"/>
      <c r="P26" s="67"/>
      <c r="Q26" s="68"/>
      <c r="R26" s="381"/>
    </row>
    <row r="27" spans="1:28">
      <c r="A27" s="365" t="s">
        <v>544</v>
      </c>
      <c r="B27" s="378" t="s">
        <v>854</v>
      </c>
      <c r="C27" s="379" t="s">
        <v>586</v>
      </c>
      <c r="D27" s="191">
        <f>SUM(D28:D31)</f>
        <v>2542</v>
      </c>
      <c r="E27" s="191">
        <f t="shared" ref="E27:P27" si="8">SUM(E28:E31)</f>
        <v>0</v>
      </c>
      <c r="F27" s="191">
        <f t="shared" si="8"/>
        <v>457</v>
      </c>
      <c r="G27" s="70">
        <f t="shared" si="2"/>
        <v>2085</v>
      </c>
      <c r="H27" s="69">
        <f t="shared" si="8"/>
        <v>0</v>
      </c>
      <c r="I27" s="69">
        <f t="shared" si="8"/>
        <v>0</v>
      </c>
      <c r="J27" s="70">
        <f t="shared" si="3"/>
        <v>2085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70">
        <f t="shared" si="4"/>
        <v>0</v>
      </c>
      <c r="O27" s="69">
        <f t="shared" si="8"/>
        <v>0</v>
      </c>
      <c r="P27" s="69">
        <f t="shared" si="8"/>
        <v>0</v>
      </c>
      <c r="Q27" s="70">
        <f>N27+O27-P27</f>
        <v>0</v>
      </c>
      <c r="R27" s="70">
        <f>J27-Q27</f>
        <v>2085</v>
      </c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>
      <c r="A28" s="365"/>
      <c r="B28" s="365" t="s">
        <v>106</v>
      </c>
      <c r="C28" s="366" t="s">
        <v>587</v>
      </c>
      <c r="D28" s="188"/>
      <c r="E28" s="188"/>
      <c r="F28" s="188"/>
      <c r="G28" s="73">
        <f t="shared" si="2"/>
        <v>0</v>
      </c>
      <c r="H28" s="64"/>
      <c r="I28" s="64"/>
      <c r="J28" s="73">
        <f t="shared" si="3"/>
        <v>0</v>
      </c>
      <c r="K28" s="71"/>
      <c r="L28" s="71"/>
      <c r="M28" s="71"/>
      <c r="N28" s="73">
        <f t="shared" si="4"/>
        <v>0</v>
      </c>
      <c r="O28" s="71"/>
      <c r="P28" s="71"/>
      <c r="Q28" s="73">
        <f t="shared" ref="Q28:Q39" si="9">N28+O28-P28</f>
        <v>0</v>
      </c>
      <c r="R28" s="73">
        <f t="shared" ref="R28:R39" si="10">J28-Q28</f>
        <v>0</v>
      </c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>
      <c r="A29" s="365"/>
      <c r="B29" s="365" t="s">
        <v>108</v>
      </c>
      <c r="C29" s="366" t="s">
        <v>588</v>
      </c>
      <c r="D29" s="188"/>
      <c r="E29" s="188"/>
      <c r="F29" s="188"/>
      <c r="G29" s="73">
        <f t="shared" si="2"/>
        <v>0</v>
      </c>
      <c r="H29" s="71"/>
      <c r="I29" s="71"/>
      <c r="J29" s="73">
        <f t="shared" si="3"/>
        <v>0</v>
      </c>
      <c r="K29" s="71"/>
      <c r="L29" s="71"/>
      <c r="M29" s="71"/>
      <c r="N29" s="73">
        <f t="shared" si="4"/>
        <v>0</v>
      </c>
      <c r="O29" s="71"/>
      <c r="P29" s="71"/>
      <c r="Q29" s="73">
        <f t="shared" si="9"/>
        <v>0</v>
      </c>
      <c r="R29" s="73">
        <f t="shared" si="10"/>
        <v>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>
      <c r="A30" s="365"/>
      <c r="B30" s="365" t="s">
        <v>112</v>
      </c>
      <c r="C30" s="366" t="s">
        <v>589</v>
      </c>
      <c r="D30" s="188">
        <v>2518</v>
      </c>
      <c r="E30" s="188"/>
      <c r="F30" s="188">
        <v>457</v>
      </c>
      <c r="G30" s="73">
        <f t="shared" si="2"/>
        <v>2061</v>
      </c>
      <c r="H30" s="71"/>
      <c r="I30" s="71"/>
      <c r="J30" s="73">
        <f t="shared" si="3"/>
        <v>2061</v>
      </c>
      <c r="K30" s="71"/>
      <c r="L30" s="71"/>
      <c r="M30" s="71"/>
      <c r="N30" s="73">
        <f t="shared" si="4"/>
        <v>0</v>
      </c>
      <c r="O30" s="71"/>
      <c r="P30" s="71"/>
      <c r="Q30" s="73">
        <f t="shared" si="9"/>
        <v>0</v>
      </c>
      <c r="R30" s="73">
        <f t="shared" si="10"/>
        <v>2061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>
      <c r="A31" s="365"/>
      <c r="B31" s="365" t="s">
        <v>114</v>
      </c>
      <c r="C31" s="366" t="s">
        <v>590</v>
      </c>
      <c r="D31" s="188">
        <v>24</v>
      </c>
      <c r="E31" s="188"/>
      <c r="F31" s="188"/>
      <c r="G31" s="73">
        <f t="shared" si="2"/>
        <v>24</v>
      </c>
      <c r="H31" s="71"/>
      <c r="I31" s="71"/>
      <c r="J31" s="73">
        <f t="shared" si="3"/>
        <v>24</v>
      </c>
      <c r="K31" s="71"/>
      <c r="L31" s="71"/>
      <c r="M31" s="71"/>
      <c r="N31" s="73">
        <f t="shared" si="4"/>
        <v>0</v>
      </c>
      <c r="O31" s="71"/>
      <c r="P31" s="71"/>
      <c r="Q31" s="73">
        <f t="shared" si="9"/>
        <v>0</v>
      </c>
      <c r="R31" s="73">
        <f t="shared" si="10"/>
        <v>24</v>
      </c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8">
      <c r="A32" s="365" t="s">
        <v>547</v>
      </c>
      <c r="B32" s="378" t="s">
        <v>591</v>
      </c>
      <c r="C32" s="366" t="s">
        <v>592</v>
      </c>
      <c r="D32" s="192">
        <f>SUM(D33:D36)</f>
        <v>0</v>
      </c>
      <c r="E32" s="192">
        <f t="shared" ref="E32:P32" si="11">SUM(E33:E36)</f>
        <v>0</v>
      </c>
      <c r="F32" s="192">
        <f t="shared" si="11"/>
        <v>0</v>
      </c>
      <c r="G32" s="73">
        <f t="shared" si="2"/>
        <v>0</v>
      </c>
      <c r="H32" s="72">
        <f t="shared" si="11"/>
        <v>0</v>
      </c>
      <c r="I32" s="72">
        <f t="shared" si="11"/>
        <v>0</v>
      </c>
      <c r="J32" s="73">
        <f t="shared" si="3"/>
        <v>0</v>
      </c>
      <c r="K32" s="72">
        <f t="shared" si="11"/>
        <v>0</v>
      </c>
      <c r="L32" s="72">
        <f t="shared" si="11"/>
        <v>0</v>
      </c>
      <c r="M32" s="72">
        <f t="shared" si="11"/>
        <v>0</v>
      </c>
      <c r="N32" s="73">
        <f t="shared" si="4"/>
        <v>0</v>
      </c>
      <c r="O32" s="72">
        <f t="shared" si="11"/>
        <v>0</v>
      </c>
      <c r="P32" s="72">
        <f t="shared" si="11"/>
        <v>0</v>
      </c>
      <c r="Q32" s="73">
        <f t="shared" si="9"/>
        <v>0</v>
      </c>
      <c r="R32" s="73">
        <f t="shared" si="10"/>
        <v>0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>
      <c r="A33" s="365"/>
      <c r="B33" s="380" t="s">
        <v>120</v>
      </c>
      <c r="C33" s="366" t="s">
        <v>593</v>
      </c>
      <c r="D33" s="188"/>
      <c r="E33" s="188"/>
      <c r="F33" s="188"/>
      <c r="G33" s="73">
        <f t="shared" si="2"/>
        <v>0</v>
      </c>
      <c r="H33" s="71"/>
      <c r="I33" s="71"/>
      <c r="J33" s="73">
        <f t="shared" si="3"/>
        <v>0</v>
      </c>
      <c r="K33" s="71"/>
      <c r="L33" s="71"/>
      <c r="M33" s="71"/>
      <c r="N33" s="73">
        <f t="shared" si="4"/>
        <v>0</v>
      </c>
      <c r="O33" s="71"/>
      <c r="P33" s="71"/>
      <c r="Q33" s="73">
        <f t="shared" si="9"/>
        <v>0</v>
      </c>
      <c r="R33" s="73">
        <f t="shared" si="10"/>
        <v>0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>
      <c r="A34" s="365"/>
      <c r="B34" s="380" t="s">
        <v>594</v>
      </c>
      <c r="C34" s="366" t="s">
        <v>595</v>
      </c>
      <c r="D34" s="188"/>
      <c r="E34" s="188"/>
      <c r="F34" s="188"/>
      <c r="G34" s="73">
        <f t="shared" si="2"/>
        <v>0</v>
      </c>
      <c r="H34" s="71"/>
      <c r="I34" s="71"/>
      <c r="J34" s="73">
        <f t="shared" si="3"/>
        <v>0</v>
      </c>
      <c r="K34" s="71"/>
      <c r="L34" s="71"/>
      <c r="M34" s="71"/>
      <c r="N34" s="73">
        <f t="shared" si="4"/>
        <v>0</v>
      </c>
      <c r="O34" s="71"/>
      <c r="P34" s="71"/>
      <c r="Q34" s="73">
        <f t="shared" si="9"/>
        <v>0</v>
      </c>
      <c r="R34" s="73">
        <f t="shared" si="10"/>
        <v>0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1:28">
      <c r="A35" s="365"/>
      <c r="B35" s="380" t="s">
        <v>596</v>
      </c>
      <c r="C35" s="366" t="s">
        <v>597</v>
      </c>
      <c r="D35" s="188"/>
      <c r="E35" s="188"/>
      <c r="F35" s="188"/>
      <c r="G35" s="73">
        <f t="shared" si="2"/>
        <v>0</v>
      </c>
      <c r="H35" s="71"/>
      <c r="I35" s="71"/>
      <c r="J35" s="73">
        <f t="shared" si="3"/>
        <v>0</v>
      </c>
      <c r="K35" s="71"/>
      <c r="L35" s="71"/>
      <c r="M35" s="71"/>
      <c r="N35" s="73">
        <f t="shared" si="4"/>
        <v>0</v>
      </c>
      <c r="O35" s="71"/>
      <c r="P35" s="71"/>
      <c r="Q35" s="73">
        <f t="shared" si="9"/>
        <v>0</v>
      </c>
      <c r="R35" s="73">
        <f t="shared" si="10"/>
        <v>0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1:28" ht="24">
      <c r="A36" s="365"/>
      <c r="B36" s="380" t="s">
        <v>598</v>
      </c>
      <c r="C36" s="366" t="s">
        <v>599</v>
      </c>
      <c r="D36" s="188"/>
      <c r="E36" s="188"/>
      <c r="F36" s="188"/>
      <c r="G36" s="73">
        <f t="shared" si="2"/>
        <v>0</v>
      </c>
      <c r="H36" s="71"/>
      <c r="I36" s="71"/>
      <c r="J36" s="73">
        <f t="shared" si="3"/>
        <v>0</v>
      </c>
      <c r="K36" s="71"/>
      <c r="L36" s="71"/>
      <c r="M36" s="71"/>
      <c r="N36" s="73">
        <f t="shared" si="4"/>
        <v>0</v>
      </c>
      <c r="O36" s="71"/>
      <c r="P36" s="71"/>
      <c r="Q36" s="73">
        <f t="shared" si="9"/>
        <v>0</v>
      </c>
      <c r="R36" s="73">
        <f t="shared" si="10"/>
        <v>0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>
      <c r="A37" s="365" t="s">
        <v>550</v>
      </c>
      <c r="B37" s="380" t="s">
        <v>563</v>
      </c>
      <c r="C37" s="366" t="s">
        <v>600</v>
      </c>
      <c r="D37" s="188"/>
      <c r="E37" s="188"/>
      <c r="F37" s="188"/>
      <c r="G37" s="73">
        <f t="shared" si="2"/>
        <v>0</v>
      </c>
      <c r="H37" s="71"/>
      <c r="I37" s="71"/>
      <c r="J37" s="73">
        <f t="shared" si="3"/>
        <v>0</v>
      </c>
      <c r="K37" s="71"/>
      <c r="L37" s="71"/>
      <c r="M37" s="71"/>
      <c r="N37" s="73">
        <f t="shared" si="4"/>
        <v>0</v>
      </c>
      <c r="O37" s="71"/>
      <c r="P37" s="71"/>
      <c r="Q37" s="73">
        <f t="shared" si="9"/>
        <v>0</v>
      </c>
      <c r="R37" s="73">
        <f t="shared" si="10"/>
        <v>0</v>
      </c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8">
      <c r="A38" s="365"/>
      <c r="B38" s="367" t="s">
        <v>855</v>
      </c>
      <c r="C38" s="368" t="s">
        <v>602</v>
      </c>
      <c r="D38" s="193">
        <f>D27+D32+D37</f>
        <v>2542</v>
      </c>
      <c r="E38" s="193">
        <f t="shared" ref="E38:P38" si="12">E27+E32+E37</f>
        <v>0</v>
      </c>
      <c r="F38" s="193">
        <f t="shared" si="12"/>
        <v>457</v>
      </c>
      <c r="G38" s="73">
        <f t="shared" si="2"/>
        <v>2085</v>
      </c>
      <c r="H38" s="74">
        <f t="shared" si="12"/>
        <v>0</v>
      </c>
      <c r="I38" s="74">
        <f t="shared" si="12"/>
        <v>0</v>
      </c>
      <c r="J38" s="73">
        <f t="shared" si="3"/>
        <v>2085</v>
      </c>
      <c r="K38" s="74">
        <f t="shared" si="12"/>
        <v>0</v>
      </c>
      <c r="L38" s="74">
        <f t="shared" si="12"/>
        <v>0</v>
      </c>
      <c r="M38" s="74">
        <f t="shared" si="12"/>
        <v>0</v>
      </c>
      <c r="N38" s="73">
        <f t="shared" si="4"/>
        <v>0</v>
      </c>
      <c r="O38" s="74">
        <f t="shared" si="12"/>
        <v>0</v>
      </c>
      <c r="P38" s="74">
        <f t="shared" si="12"/>
        <v>0</v>
      </c>
      <c r="Q38" s="73">
        <f t="shared" si="9"/>
        <v>0</v>
      </c>
      <c r="R38" s="73">
        <f t="shared" si="10"/>
        <v>2085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 s="572" customFormat="1">
      <c r="A39" s="369" t="s">
        <v>603</v>
      </c>
      <c r="B39" s="369" t="s">
        <v>604</v>
      </c>
      <c r="C39" s="368" t="s">
        <v>605</v>
      </c>
      <c r="D39" s="570"/>
      <c r="E39" s="570"/>
      <c r="F39" s="570"/>
      <c r="G39" s="73">
        <f t="shared" si="2"/>
        <v>0</v>
      </c>
      <c r="H39" s="570"/>
      <c r="I39" s="570"/>
      <c r="J39" s="73">
        <f t="shared" si="3"/>
        <v>0</v>
      </c>
      <c r="K39" s="570"/>
      <c r="L39" s="570"/>
      <c r="M39" s="570"/>
      <c r="N39" s="73">
        <f t="shared" si="4"/>
        <v>0</v>
      </c>
      <c r="O39" s="570"/>
      <c r="P39" s="570"/>
      <c r="Q39" s="73">
        <f t="shared" si="9"/>
        <v>0</v>
      </c>
      <c r="R39" s="73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5"/>
      <c r="B40" s="369" t="s">
        <v>606</v>
      </c>
      <c r="C40" s="358" t="s">
        <v>607</v>
      </c>
      <c r="D40" s="437">
        <f>D17+D18+D19+D25+D38+D39</f>
        <v>105216</v>
      </c>
      <c r="E40" s="437">
        <f>E17+E18+E19+E25+E38+E39</f>
        <v>652</v>
      </c>
      <c r="F40" s="437">
        <f t="shared" ref="F40:R40" si="13">F17+F18+F19+F25+F38+F39</f>
        <v>476</v>
      </c>
      <c r="G40" s="437">
        <f t="shared" si="13"/>
        <v>105392</v>
      </c>
      <c r="H40" s="437">
        <f t="shared" si="13"/>
        <v>0</v>
      </c>
      <c r="I40" s="437">
        <f t="shared" si="13"/>
        <v>0</v>
      </c>
      <c r="J40" s="437">
        <f t="shared" si="13"/>
        <v>105392</v>
      </c>
      <c r="K40" s="437">
        <f t="shared" si="13"/>
        <v>22453</v>
      </c>
      <c r="L40" s="437">
        <f t="shared" si="13"/>
        <v>1126</v>
      </c>
      <c r="M40" s="437">
        <f t="shared" si="13"/>
        <v>4</v>
      </c>
      <c r="N40" s="437">
        <f t="shared" si="13"/>
        <v>23575</v>
      </c>
      <c r="O40" s="437">
        <f t="shared" si="13"/>
        <v>0</v>
      </c>
      <c r="P40" s="437">
        <f t="shared" si="13"/>
        <v>0</v>
      </c>
      <c r="Q40" s="437">
        <f t="shared" si="13"/>
        <v>23575</v>
      </c>
      <c r="R40" s="437">
        <f t="shared" si="13"/>
        <v>81817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>
      <c r="A41" s="350"/>
      <c r="B41" s="350"/>
      <c r="C41" s="350"/>
      <c r="D41" s="382"/>
      <c r="E41" s="382"/>
      <c r="F41" s="382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28">
      <c r="A42" s="350"/>
      <c r="B42" s="350" t="s">
        <v>608</v>
      </c>
      <c r="C42" s="350"/>
      <c r="D42" s="352"/>
      <c r="E42" s="352"/>
      <c r="F42" s="352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</row>
    <row r="43" spans="1:28">
      <c r="A43" s="350"/>
      <c r="B43" s="350"/>
      <c r="C43" s="350"/>
      <c r="D43" s="352"/>
      <c r="E43" s="352"/>
      <c r="F43" s="352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28">
      <c r="A44" s="350"/>
      <c r="B44" s="353" t="s">
        <v>887</v>
      </c>
      <c r="C44" s="353"/>
      <c r="D44" s="354"/>
      <c r="E44" s="354"/>
      <c r="F44" s="354"/>
      <c r="G44" s="350"/>
      <c r="H44" s="355" t="s">
        <v>609</v>
      </c>
      <c r="I44" s="355"/>
      <c r="J44" s="355"/>
      <c r="K44" s="614"/>
      <c r="L44" s="614"/>
      <c r="M44" s="614"/>
      <c r="N44" s="614"/>
      <c r="O44" s="603" t="s">
        <v>782</v>
      </c>
      <c r="P44" s="604"/>
      <c r="Q44" s="604"/>
      <c r="R44" s="604"/>
    </row>
    <row r="45" spans="1:28">
      <c r="A45" s="348"/>
      <c r="B45" s="348"/>
      <c r="C45" s="348"/>
      <c r="D45" s="529"/>
      <c r="E45" s="529"/>
      <c r="F45" s="529"/>
      <c r="G45" s="348"/>
      <c r="H45" s="348"/>
      <c r="I45" s="575" t="s">
        <v>872</v>
      </c>
      <c r="J45" s="577"/>
      <c r="K45" s="348"/>
      <c r="L45" s="348"/>
      <c r="M45" s="348"/>
      <c r="N45" s="348"/>
      <c r="O45" s="348"/>
      <c r="P45" s="536" t="s">
        <v>870</v>
      </c>
      <c r="Q45" s="348"/>
      <c r="R45" s="348"/>
    </row>
    <row r="46" spans="1:28">
      <c r="A46" s="348"/>
      <c r="B46" s="348"/>
      <c r="C46" s="348"/>
      <c r="D46" s="529"/>
      <c r="E46" s="529"/>
      <c r="F46" s="529"/>
      <c r="G46" s="348"/>
      <c r="H46" s="348"/>
      <c r="I46" s="348"/>
      <c r="J46" s="348"/>
      <c r="K46" s="348"/>
      <c r="L46" s="348"/>
      <c r="M46" s="348"/>
      <c r="N46" s="348"/>
      <c r="O46" s="348"/>
      <c r="P46" s="536" t="s">
        <v>871</v>
      </c>
      <c r="Q46" s="348"/>
      <c r="R46" s="348"/>
    </row>
    <row r="47" spans="1:28">
      <c r="A47" s="348"/>
      <c r="B47" s="348"/>
      <c r="C47" s="348"/>
      <c r="D47" s="529"/>
      <c r="E47" s="529"/>
      <c r="F47" s="529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</row>
    <row r="48" spans="1:28">
      <c r="A48" s="348"/>
      <c r="B48" s="348"/>
      <c r="C48" s="348"/>
      <c r="D48" s="529"/>
      <c r="E48" s="529"/>
      <c r="F48" s="529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</row>
    <row r="49" spans="1:18">
      <c r="A49" s="348"/>
      <c r="B49" s="348"/>
      <c r="C49" s="348"/>
      <c r="D49" s="529"/>
      <c r="E49" s="529"/>
      <c r="F49" s="529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</row>
    <row r="50" spans="1:18">
      <c r="A50" s="348"/>
      <c r="B50" s="348"/>
      <c r="C50" s="348"/>
      <c r="D50" s="529"/>
      <c r="E50" s="529"/>
      <c r="F50" s="529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76" workbookViewId="0">
      <selection activeCell="A109" sqref="A109:B109"/>
    </sheetView>
  </sheetViews>
  <sheetFormatPr defaultColWidth="10.7109375" defaultRowHeight="12"/>
  <cols>
    <col min="1" max="1" width="39.140625" style="21" customWidth="1"/>
    <col min="2" max="2" width="10.42578125" style="101" customWidth="1"/>
    <col min="3" max="3" width="22.7109375" style="21" customWidth="1"/>
    <col min="4" max="4" width="21.28515625" style="21" customWidth="1"/>
    <col min="5" max="5" width="13.140625" style="21" customWidth="1"/>
    <col min="6" max="6" width="14.85546875" style="21" customWidth="1"/>
    <col min="7" max="26" width="10.7109375" style="21" hidden="1" customWidth="1"/>
    <col min="27" max="16384" width="10.7109375" style="21"/>
  </cols>
  <sheetData>
    <row r="1" spans="1:15" ht="24" customHeight="1">
      <c r="A1" s="618" t="s">
        <v>610</v>
      </c>
      <c r="B1" s="618"/>
      <c r="C1" s="618"/>
      <c r="D1" s="618"/>
      <c r="E1" s="618"/>
      <c r="F1" s="136"/>
    </row>
    <row r="2" spans="1:15">
      <c r="A2" s="489"/>
      <c r="B2" s="490"/>
      <c r="C2" s="491"/>
      <c r="D2" s="106"/>
      <c r="E2" s="523"/>
      <c r="F2" s="98"/>
    </row>
    <row r="3" spans="1:15" ht="13.5" customHeight="1">
      <c r="A3" s="492" t="s">
        <v>384</v>
      </c>
      <c r="B3" s="621" t="str">
        <f>'справка №1-БАЛАНС'!E3</f>
        <v>"Параходство Българско речно плаване" АД</v>
      </c>
      <c r="C3" s="622"/>
      <c r="D3" s="524" t="s">
        <v>2</v>
      </c>
      <c r="E3" s="106">
        <f>'справка №1-БАЛАНС'!H3</f>
        <v>827183719</v>
      </c>
      <c r="F3" s="521"/>
      <c r="G3" s="22"/>
      <c r="H3" s="22"/>
      <c r="I3" s="22"/>
      <c r="J3" s="22"/>
      <c r="K3" s="22"/>
      <c r="L3" s="22"/>
      <c r="M3" s="22"/>
      <c r="N3" s="22"/>
      <c r="O3" s="22"/>
    </row>
    <row r="4" spans="1:15" ht="15">
      <c r="A4" s="493" t="s">
        <v>5</v>
      </c>
      <c r="B4" s="619" t="str">
        <f>'справка №1-БАЛАНС'!E5</f>
        <v>второ тримесечие 2015 г.</v>
      </c>
      <c r="C4" s="620"/>
      <c r="D4" s="525" t="s">
        <v>4</v>
      </c>
      <c r="E4" s="106" t="str">
        <f>'справка №1-БАЛАНС'!H4</f>
        <v xml:space="preserve"> </v>
      </c>
      <c r="F4" s="414"/>
      <c r="G4" s="138"/>
      <c r="H4" s="138"/>
      <c r="I4" s="138"/>
      <c r="J4" s="138"/>
      <c r="K4" s="138"/>
      <c r="L4" s="138"/>
      <c r="M4" s="138"/>
      <c r="N4" s="138"/>
      <c r="O4" s="138"/>
    </row>
    <row r="5" spans="1:15" ht="12.75" customHeight="1">
      <c r="A5" s="494" t="s">
        <v>611</v>
      </c>
      <c r="B5" s="495"/>
      <c r="C5" s="496"/>
      <c r="D5" s="106"/>
      <c r="E5" s="497" t="s">
        <v>612</v>
      </c>
    </row>
    <row r="6" spans="1:15" s="99" customFormat="1">
      <c r="A6" s="388" t="s">
        <v>464</v>
      </c>
      <c r="B6" s="389" t="s">
        <v>8</v>
      </c>
      <c r="C6" s="390" t="s">
        <v>613</v>
      </c>
      <c r="D6" s="137" t="s">
        <v>614</v>
      </c>
      <c r="E6" s="137"/>
      <c r="F6" s="121"/>
      <c r="G6" s="122"/>
      <c r="H6" s="122"/>
      <c r="I6" s="122"/>
      <c r="J6" s="122"/>
      <c r="K6" s="122"/>
      <c r="L6" s="122"/>
      <c r="M6" s="122"/>
      <c r="N6" s="122"/>
    </row>
    <row r="7" spans="1:15" s="99" customFormat="1">
      <c r="A7" s="388"/>
      <c r="B7" s="391"/>
      <c r="C7" s="390"/>
      <c r="D7" s="392" t="s">
        <v>615</v>
      </c>
      <c r="E7" s="123" t="s">
        <v>616</v>
      </c>
      <c r="F7" s="121"/>
      <c r="G7" s="122"/>
      <c r="H7" s="122"/>
      <c r="I7" s="122"/>
      <c r="J7" s="122"/>
      <c r="K7" s="122"/>
      <c r="L7" s="122"/>
      <c r="M7" s="122"/>
      <c r="N7" s="122"/>
      <c r="O7" s="122"/>
    </row>
    <row r="8" spans="1:15" s="99" customFormat="1">
      <c r="A8" s="114" t="s">
        <v>14</v>
      </c>
      <c r="B8" s="391" t="s">
        <v>15</v>
      </c>
      <c r="C8" s="114">
        <v>1</v>
      </c>
      <c r="D8" s="114">
        <v>2</v>
      </c>
      <c r="E8" s="114">
        <v>3</v>
      </c>
      <c r="F8" s="121"/>
      <c r="G8" s="122"/>
      <c r="H8" s="122"/>
      <c r="I8" s="122"/>
      <c r="J8" s="122"/>
      <c r="K8" s="122"/>
      <c r="L8" s="122"/>
      <c r="M8" s="122"/>
      <c r="N8" s="122"/>
      <c r="O8" s="122"/>
    </row>
    <row r="9" spans="1:15">
      <c r="A9" s="392" t="s">
        <v>617</v>
      </c>
      <c r="B9" s="393" t="s">
        <v>618</v>
      </c>
      <c r="C9" s="107"/>
      <c r="D9" s="107"/>
      <c r="E9" s="119">
        <f>C9-D9</f>
        <v>0</v>
      </c>
      <c r="F9" s="105"/>
    </row>
    <row r="10" spans="1:15">
      <c r="A10" s="392" t="s">
        <v>619</v>
      </c>
      <c r="B10" s="394"/>
      <c r="C10" s="103"/>
      <c r="D10" s="103"/>
      <c r="E10" s="119"/>
      <c r="F10" s="105"/>
    </row>
    <row r="11" spans="1:15">
      <c r="A11" s="395" t="s">
        <v>620</v>
      </c>
      <c r="B11" s="396" t="s">
        <v>621</v>
      </c>
      <c r="C11" s="118">
        <f>SUM(C12:C14)</f>
        <v>2718</v>
      </c>
      <c r="D11" s="118">
        <f>SUM(D12:D14)</f>
        <v>0</v>
      </c>
      <c r="E11" s="119">
        <f>SUM(E12:E14)</f>
        <v>2718</v>
      </c>
      <c r="F11" s="105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>
      <c r="A12" s="395" t="s">
        <v>622</v>
      </c>
      <c r="B12" s="396" t="s">
        <v>623</v>
      </c>
      <c r="C12" s="107">
        <v>2718</v>
      </c>
      <c r="D12" s="107"/>
      <c r="E12" s="119">
        <f t="shared" ref="E12:E42" si="0">C12-D12</f>
        <v>2718</v>
      </c>
      <c r="F12" s="105"/>
    </row>
    <row r="13" spans="1:15">
      <c r="A13" s="395" t="s">
        <v>624</v>
      </c>
      <c r="B13" s="396" t="s">
        <v>625</v>
      </c>
      <c r="C13" s="107"/>
      <c r="D13" s="107"/>
      <c r="E13" s="119">
        <f t="shared" si="0"/>
        <v>0</v>
      </c>
      <c r="F13" s="105"/>
    </row>
    <row r="14" spans="1:15">
      <c r="A14" s="395" t="s">
        <v>626</v>
      </c>
      <c r="B14" s="396" t="s">
        <v>627</v>
      </c>
      <c r="C14" s="107"/>
      <c r="D14" s="107"/>
      <c r="E14" s="119">
        <f t="shared" si="0"/>
        <v>0</v>
      </c>
      <c r="F14" s="105"/>
    </row>
    <row r="15" spans="1:15">
      <c r="A15" s="395" t="s">
        <v>628</v>
      </c>
      <c r="B15" s="396" t="s">
        <v>629</v>
      </c>
      <c r="C15" s="107"/>
      <c r="D15" s="107"/>
      <c r="E15" s="119">
        <f t="shared" si="0"/>
        <v>0</v>
      </c>
      <c r="F15" s="105"/>
    </row>
    <row r="16" spans="1:15">
      <c r="A16" s="395" t="s">
        <v>630</v>
      </c>
      <c r="B16" s="396" t="s">
        <v>631</v>
      </c>
      <c r="C16" s="118">
        <f>+C17+C18</f>
        <v>67</v>
      </c>
      <c r="D16" s="118">
        <f>+D17+D18</f>
        <v>0</v>
      </c>
      <c r="E16" s="119">
        <f t="shared" si="0"/>
        <v>67</v>
      </c>
      <c r="F16" s="105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>
      <c r="A17" s="395" t="s">
        <v>632</v>
      </c>
      <c r="B17" s="396" t="s">
        <v>633</v>
      </c>
      <c r="C17" s="107"/>
      <c r="D17" s="107"/>
      <c r="E17" s="119">
        <f t="shared" si="0"/>
        <v>0</v>
      </c>
      <c r="F17" s="105"/>
    </row>
    <row r="18" spans="1:15">
      <c r="A18" s="395" t="s">
        <v>626</v>
      </c>
      <c r="B18" s="396" t="s">
        <v>634</v>
      </c>
      <c r="C18" s="107">
        <v>67</v>
      </c>
      <c r="D18" s="107"/>
      <c r="E18" s="119">
        <f t="shared" si="0"/>
        <v>67</v>
      </c>
      <c r="F18" s="105"/>
    </row>
    <row r="19" spans="1:15">
      <c r="A19" s="397" t="s">
        <v>635</v>
      </c>
      <c r="B19" s="393" t="s">
        <v>636</v>
      </c>
      <c r="C19" s="103">
        <f>C11+C15+C16</f>
        <v>2785</v>
      </c>
      <c r="D19" s="103">
        <f>D11+D15+D16</f>
        <v>0</v>
      </c>
      <c r="E19" s="117">
        <f>E11+E15+E16</f>
        <v>2785</v>
      </c>
      <c r="F19" s="105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>
      <c r="A20" s="392" t="s">
        <v>637</v>
      </c>
      <c r="B20" s="394"/>
      <c r="C20" s="118"/>
      <c r="D20" s="103"/>
      <c r="E20" s="119">
        <f t="shared" si="0"/>
        <v>0</v>
      </c>
      <c r="F20" s="105"/>
    </row>
    <row r="21" spans="1:15">
      <c r="A21" s="395" t="s">
        <v>638</v>
      </c>
      <c r="B21" s="393" t="s">
        <v>639</v>
      </c>
      <c r="C21" s="107">
        <v>250</v>
      </c>
      <c r="D21" s="107"/>
      <c r="E21" s="119">
        <f t="shared" si="0"/>
        <v>250</v>
      </c>
      <c r="F21" s="105"/>
    </row>
    <row r="22" spans="1:15">
      <c r="A22" s="395"/>
      <c r="B22" s="394"/>
      <c r="C22" s="118"/>
      <c r="D22" s="103"/>
      <c r="E22" s="119"/>
      <c r="F22" s="105"/>
    </row>
    <row r="23" spans="1:15">
      <c r="A23" s="392" t="s">
        <v>640</v>
      </c>
      <c r="B23" s="398"/>
      <c r="C23" s="118"/>
      <c r="D23" s="103"/>
      <c r="E23" s="119"/>
      <c r="F23" s="105"/>
    </row>
    <row r="24" spans="1:15">
      <c r="A24" s="395" t="s">
        <v>641</v>
      </c>
      <c r="B24" s="396" t="s">
        <v>642</v>
      </c>
      <c r="C24" s="118">
        <f>SUM(C25:C27)</f>
        <v>3398</v>
      </c>
      <c r="D24" s="118">
        <f>SUM(D25:D27)</f>
        <v>3398</v>
      </c>
      <c r="E24" s="119">
        <f>SUM(E25:E27)</f>
        <v>0</v>
      </c>
      <c r="F24" s="105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1:15">
      <c r="A25" s="395" t="s">
        <v>643</v>
      </c>
      <c r="B25" s="396" t="s">
        <v>644</v>
      </c>
      <c r="C25" s="107">
        <v>2075</v>
      </c>
      <c r="D25" s="107">
        <v>2075</v>
      </c>
      <c r="E25" s="119">
        <f t="shared" si="0"/>
        <v>0</v>
      </c>
      <c r="F25" s="105"/>
    </row>
    <row r="26" spans="1:15">
      <c r="A26" s="395" t="s">
        <v>645</v>
      </c>
      <c r="B26" s="396" t="s">
        <v>646</v>
      </c>
      <c r="C26" s="107"/>
      <c r="D26" s="107"/>
      <c r="E26" s="119">
        <f t="shared" si="0"/>
        <v>0</v>
      </c>
      <c r="F26" s="105"/>
    </row>
    <row r="27" spans="1:15">
      <c r="A27" s="395" t="s">
        <v>647</v>
      </c>
      <c r="B27" s="396" t="s">
        <v>648</v>
      </c>
      <c r="C27" s="107">
        <v>1323</v>
      </c>
      <c r="D27" s="107">
        <v>1323</v>
      </c>
      <c r="E27" s="119">
        <f t="shared" si="0"/>
        <v>0</v>
      </c>
      <c r="F27" s="105"/>
    </row>
    <row r="28" spans="1:15">
      <c r="A28" s="395" t="s">
        <v>649</v>
      </c>
      <c r="B28" s="396" t="s">
        <v>650</v>
      </c>
      <c r="C28" s="107">
        <v>1650</v>
      </c>
      <c r="D28" s="107">
        <v>1650</v>
      </c>
      <c r="E28" s="119">
        <f t="shared" si="0"/>
        <v>0</v>
      </c>
      <c r="F28" s="105"/>
    </row>
    <row r="29" spans="1:15">
      <c r="A29" s="395" t="s">
        <v>651</v>
      </c>
      <c r="B29" s="396" t="s">
        <v>652</v>
      </c>
      <c r="C29" s="107">
        <v>65</v>
      </c>
      <c r="D29" s="107">
        <v>65</v>
      </c>
      <c r="E29" s="119">
        <f t="shared" si="0"/>
        <v>0</v>
      </c>
      <c r="F29" s="105"/>
    </row>
    <row r="30" spans="1:15">
      <c r="A30" s="395" t="s">
        <v>653</v>
      </c>
      <c r="B30" s="396" t="s">
        <v>654</v>
      </c>
      <c r="C30" s="107"/>
      <c r="D30" s="107"/>
      <c r="E30" s="119">
        <f t="shared" si="0"/>
        <v>0</v>
      </c>
      <c r="F30" s="105"/>
    </row>
    <row r="31" spans="1:15">
      <c r="A31" s="395" t="s">
        <v>655</v>
      </c>
      <c r="B31" s="396" t="s">
        <v>656</v>
      </c>
      <c r="C31" s="107">
        <v>450</v>
      </c>
      <c r="D31" s="107">
        <v>450</v>
      </c>
      <c r="E31" s="119">
        <f t="shared" si="0"/>
        <v>0</v>
      </c>
      <c r="F31" s="105"/>
    </row>
    <row r="32" spans="1:15">
      <c r="A32" s="395" t="s">
        <v>657</v>
      </c>
      <c r="B32" s="396" t="s">
        <v>658</v>
      </c>
      <c r="C32" s="107"/>
      <c r="D32" s="107"/>
      <c r="E32" s="119">
        <f t="shared" si="0"/>
        <v>0</v>
      </c>
      <c r="F32" s="105"/>
    </row>
    <row r="33" spans="1:27">
      <c r="A33" s="395" t="s">
        <v>659</v>
      </c>
      <c r="B33" s="396" t="s">
        <v>660</v>
      </c>
      <c r="C33" s="104">
        <f>SUM(C34:C37)</f>
        <v>323</v>
      </c>
      <c r="D33" s="104">
        <f>SUM(D34:D37)</f>
        <v>323</v>
      </c>
      <c r="E33" s="120">
        <f>SUM(E34:E37)</f>
        <v>0</v>
      </c>
      <c r="F33" s="105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27">
      <c r="A34" s="395" t="s">
        <v>661</v>
      </c>
      <c r="B34" s="396" t="s">
        <v>662</v>
      </c>
      <c r="C34" s="107">
        <v>48</v>
      </c>
      <c r="D34" s="107">
        <v>48</v>
      </c>
      <c r="E34" s="119">
        <f t="shared" si="0"/>
        <v>0</v>
      </c>
      <c r="F34" s="105"/>
    </row>
    <row r="35" spans="1:27">
      <c r="A35" s="395" t="s">
        <v>663</v>
      </c>
      <c r="B35" s="396" t="s">
        <v>664</v>
      </c>
      <c r="C35" s="107">
        <v>275</v>
      </c>
      <c r="D35" s="107">
        <v>275</v>
      </c>
      <c r="E35" s="119">
        <f t="shared" si="0"/>
        <v>0</v>
      </c>
      <c r="F35" s="105"/>
    </row>
    <row r="36" spans="1:27">
      <c r="A36" s="395" t="s">
        <v>665</v>
      </c>
      <c r="B36" s="396" t="s">
        <v>666</v>
      </c>
      <c r="C36" s="107"/>
      <c r="D36" s="107"/>
      <c r="E36" s="119">
        <f t="shared" si="0"/>
        <v>0</v>
      </c>
      <c r="F36" s="105"/>
    </row>
    <row r="37" spans="1:27">
      <c r="A37" s="395" t="s">
        <v>667</v>
      </c>
      <c r="B37" s="396" t="s">
        <v>668</v>
      </c>
      <c r="C37" s="107"/>
      <c r="D37" s="107"/>
      <c r="E37" s="119">
        <f t="shared" si="0"/>
        <v>0</v>
      </c>
      <c r="F37" s="105"/>
    </row>
    <row r="38" spans="1:27">
      <c r="A38" s="395" t="s">
        <v>669</v>
      </c>
      <c r="B38" s="396" t="s">
        <v>670</v>
      </c>
      <c r="C38" s="118">
        <f>SUM(C39:C42)</f>
        <v>462</v>
      </c>
      <c r="D38" s="104">
        <f>SUM(D39:D42)</f>
        <v>462</v>
      </c>
      <c r="E38" s="120">
        <f>SUM(E39:E42)</f>
        <v>0</v>
      </c>
      <c r="F38" s="105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27">
      <c r="A39" s="395" t="s">
        <v>671</v>
      </c>
      <c r="B39" s="396" t="s">
        <v>672</v>
      </c>
      <c r="C39" s="107"/>
      <c r="D39" s="107"/>
      <c r="E39" s="119">
        <f t="shared" si="0"/>
        <v>0</v>
      </c>
      <c r="F39" s="105"/>
    </row>
    <row r="40" spans="1:27">
      <c r="A40" s="395" t="s">
        <v>673</v>
      </c>
      <c r="B40" s="396" t="s">
        <v>674</v>
      </c>
      <c r="C40" s="107"/>
      <c r="D40" s="107"/>
      <c r="E40" s="119">
        <f t="shared" si="0"/>
        <v>0</v>
      </c>
      <c r="F40" s="105"/>
    </row>
    <row r="41" spans="1:27">
      <c r="A41" s="395" t="s">
        <v>675</v>
      </c>
      <c r="B41" s="396" t="s">
        <v>676</v>
      </c>
      <c r="C41" s="107"/>
      <c r="D41" s="107"/>
      <c r="E41" s="119">
        <f t="shared" si="0"/>
        <v>0</v>
      </c>
      <c r="F41" s="105"/>
    </row>
    <row r="42" spans="1:27">
      <c r="A42" s="395" t="s">
        <v>677</v>
      </c>
      <c r="B42" s="396" t="s">
        <v>678</v>
      </c>
      <c r="C42" s="107">
        <v>462</v>
      </c>
      <c r="D42" s="107">
        <v>462</v>
      </c>
      <c r="E42" s="119">
        <f t="shared" si="0"/>
        <v>0</v>
      </c>
      <c r="F42" s="105"/>
    </row>
    <row r="43" spans="1:27">
      <c r="A43" s="397" t="s">
        <v>679</v>
      </c>
      <c r="B43" s="393" t="s">
        <v>680</v>
      </c>
      <c r="C43" s="103">
        <f>C24+C28+C29+C31+C30+C32+C33+C38</f>
        <v>6348</v>
      </c>
      <c r="D43" s="103">
        <f>D24+D28+D29+D31+D30+D32+D33+D38</f>
        <v>6348</v>
      </c>
      <c r="E43" s="117">
        <f>E24+E28+E29+E31+E30+E32+E33+E38</f>
        <v>0</v>
      </c>
      <c r="F43" s="105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27">
      <c r="A44" s="392" t="s">
        <v>681</v>
      </c>
      <c r="B44" s="394" t="s">
        <v>682</v>
      </c>
      <c r="C44" s="102">
        <f>C43+C21+C19+C9</f>
        <v>9383</v>
      </c>
      <c r="D44" s="102">
        <f>D43+D21+D19+D9</f>
        <v>6348</v>
      </c>
      <c r="E44" s="117">
        <f>E43+E21+E19+E9</f>
        <v>3035</v>
      </c>
      <c r="F44" s="105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27">
      <c r="A45" s="399"/>
      <c r="B45" s="400"/>
      <c r="C45" s="401"/>
      <c r="D45" s="401"/>
      <c r="E45" s="401"/>
      <c r="F45" s="105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spans="1:27">
      <c r="A46" s="399"/>
      <c r="B46" s="400"/>
      <c r="C46" s="401"/>
      <c r="D46" s="401"/>
      <c r="E46" s="401"/>
      <c r="F46" s="105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1:27">
      <c r="A47" s="399" t="s">
        <v>683</v>
      </c>
      <c r="B47" s="400"/>
      <c r="C47" s="402"/>
      <c r="D47" s="402"/>
      <c r="E47" s="402"/>
      <c r="F47" s="121" t="s">
        <v>276</v>
      </c>
    </row>
    <row r="48" spans="1:27" s="99" customFormat="1" ht="24">
      <c r="A48" s="388" t="s">
        <v>464</v>
      </c>
      <c r="B48" s="389" t="s">
        <v>8</v>
      </c>
      <c r="C48" s="403" t="s">
        <v>684</v>
      </c>
      <c r="D48" s="137" t="s">
        <v>685</v>
      </c>
      <c r="E48" s="137"/>
      <c r="F48" s="137" t="s">
        <v>686</v>
      </c>
    </row>
    <row r="49" spans="1:16" s="99" customFormat="1">
      <c r="A49" s="388"/>
      <c r="B49" s="391"/>
      <c r="C49" s="403"/>
      <c r="D49" s="392" t="s">
        <v>615</v>
      </c>
      <c r="E49" s="392" t="s">
        <v>616</v>
      </c>
      <c r="F49" s="137"/>
    </row>
    <row r="50" spans="1:16" s="99" customFormat="1">
      <c r="A50" s="114" t="s">
        <v>14</v>
      </c>
      <c r="B50" s="391" t="s">
        <v>15</v>
      </c>
      <c r="C50" s="114">
        <v>1</v>
      </c>
      <c r="D50" s="114">
        <v>2</v>
      </c>
      <c r="E50" s="116">
        <v>3</v>
      </c>
      <c r="F50" s="116">
        <v>4</v>
      </c>
    </row>
    <row r="51" spans="1:16">
      <c r="A51" s="392" t="s">
        <v>687</v>
      </c>
      <c r="B51" s="398"/>
      <c r="C51" s="102"/>
      <c r="D51" s="102"/>
      <c r="E51" s="102"/>
      <c r="F51" s="404"/>
    </row>
    <row r="52" spans="1:16" ht="24">
      <c r="A52" s="395" t="s">
        <v>688</v>
      </c>
      <c r="B52" s="396" t="s">
        <v>689</v>
      </c>
      <c r="C52" s="102">
        <f>SUM(C53:C55)</f>
        <v>2272</v>
      </c>
      <c r="D52" s="102">
        <f>SUM(D53:D55)</f>
        <v>0</v>
      </c>
      <c r="E52" s="118">
        <f>C52-D52</f>
        <v>2272</v>
      </c>
      <c r="F52" s="103">
        <f>SUM(F53:F55)</f>
        <v>0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395" t="s">
        <v>690</v>
      </c>
      <c r="B53" s="396" t="s">
        <v>691</v>
      </c>
      <c r="C53" s="107">
        <v>176</v>
      </c>
      <c r="D53" s="107"/>
      <c r="E53" s="118">
        <f>C53-D53</f>
        <v>176</v>
      </c>
      <c r="F53" s="107"/>
    </row>
    <row r="54" spans="1:16">
      <c r="A54" s="395" t="s">
        <v>692</v>
      </c>
      <c r="B54" s="396" t="s">
        <v>693</v>
      </c>
      <c r="C54" s="107"/>
      <c r="D54" s="107"/>
      <c r="E54" s="118">
        <f t="shared" ref="E54:E95" si="1">C54-D54</f>
        <v>0</v>
      </c>
      <c r="F54" s="107"/>
    </row>
    <row r="55" spans="1:16">
      <c r="A55" s="395" t="s">
        <v>677</v>
      </c>
      <c r="B55" s="396" t="s">
        <v>694</v>
      </c>
      <c r="C55" s="107">
        <v>2096</v>
      </c>
      <c r="D55" s="107"/>
      <c r="E55" s="118">
        <f t="shared" si="1"/>
        <v>2096</v>
      </c>
      <c r="F55" s="107"/>
    </row>
    <row r="56" spans="1:16" ht="24">
      <c r="A56" s="395" t="s">
        <v>695</v>
      </c>
      <c r="B56" s="396" t="s">
        <v>696</v>
      </c>
      <c r="C56" s="102">
        <f>C57+C59</f>
        <v>1923</v>
      </c>
      <c r="D56" s="102">
        <f>D57+D59</f>
        <v>0</v>
      </c>
      <c r="E56" s="118">
        <f t="shared" si="1"/>
        <v>1923</v>
      </c>
      <c r="F56" s="102">
        <f>F57+F59</f>
        <v>0</v>
      </c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1:16">
      <c r="A57" s="395" t="s">
        <v>697</v>
      </c>
      <c r="B57" s="396" t="s">
        <v>698</v>
      </c>
      <c r="C57" s="107">
        <v>1923</v>
      </c>
      <c r="D57" s="107"/>
      <c r="E57" s="118">
        <f t="shared" si="1"/>
        <v>1923</v>
      </c>
      <c r="F57" s="107"/>
    </row>
    <row r="58" spans="1:16">
      <c r="A58" s="405" t="s">
        <v>699</v>
      </c>
      <c r="B58" s="396" t="s">
        <v>700</v>
      </c>
      <c r="C58" s="108"/>
      <c r="D58" s="108"/>
      <c r="E58" s="118">
        <f t="shared" si="1"/>
        <v>0</v>
      </c>
      <c r="F58" s="108"/>
    </row>
    <row r="59" spans="1:16">
      <c r="A59" s="405" t="s">
        <v>701</v>
      </c>
      <c r="B59" s="396" t="s">
        <v>702</v>
      </c>
      <c r="C59" s="107"/>
      <c r="D59" s="107"/>
      <c r="E59" s="118">
        <f t="shared" si="1"/>
        <v>0</v>
      </c>
      <c r="F59" s="107"/>
    </row>
    <row r="60" spans="1:16">
      <c r="A60" s="405" t="s">
        <v>699</v>
      </c>
      <c r="B60" s="396" t="s">
        <v>703</v>
      </c>
      <c r="C60" s="108"/>
      <c r="D60" s="108"/>
      <c r="E60" s="118">
        <f t="shared" si="1"/>
        <v>0</v>
      </c>
      <c r="F60" s="108"/>
    </row>
    <row r="61" spans="1:16">
      <c r="A61" s="395" t="s">
        <v>138</v>
      </c>
      <c r="B61" s="396" t="s">
        <v>704</v>
      </c>
      <c r="C61" s="107"/>
      <c r="D61" s="107"/>
      <c r="E61" s="118">
        <f t="shared" si="1"/>
        <v>0</v>
      </c>
      <c r="F61" s="109"/>
    </row>
    <row r="62" spans="1:16">
      <c r="A62" s="395" t="s">
        <v>141</v>
      </c>
      <c r="B62" s="396" t="s">
        <v>705</v>
      </c>
      <c r="C62" s="107"/>
      <c r="D62" s="107"/>
      <c r="E62" s="118">
        <f t="shared" si="1"/>
        <v>0</v>
      </c>
      <c r="F62" s="109"/>
    </row>
    <row r="63" spans="1:16">
      <c r="A63" s="395" t="s">
        <v>706</v>
      </c>
      <c r="B63" s="396" t="s">
        <v>707</v>
      </c>
      <c r="C63" s="107"/>
      <c r="D63" s="107"/>
      <c r="E63" s="118">
        <f t="shared" si="1"/>
        <v>0</v>
      </c>
      <c r="F63" s="109"/>
    </row>
    <row r="64" spans="1:16">
      <c r="A64" s="395" t="s">
        <v>708</v>
      </c>
      <c r="B64" s="396" t="s">
        <v>709</v>
      </c>
      <c r="C64" s="107">
        <v>394</v>
      </c>
      <c r="D64" s="107"/>
      <c r="E64" s="118">
        <f t="shared" si="1"/>
        <v>394</v>
      </c>
      <c r="F64" s="109"/>
    </row>
    <row r="65" spans="1:16">
      <c r="A65" s="395" t="s">
        <v>710</v>
      </c>
      <c r="B65" s="396" t="s">
        <v>711</v>
      </c>
      <c r="C65" s="108"/>
      <c r="D65" s="108"/>
      <c r="E65" s="118">
        <f t="shared" si="1"/>
        <v>0</v>
      </c>
      <c r="F65" s="110"/>
    </row>
    <row r="66" spans="1:16">
      <c r="A66" s="397" t="s">
        <v>712</v>
      </c>
      <c r="B66" s="393" t="s">
        <v>713</v>
      </c>
      <c r="C66" s="102">
        <f>C52+C56+C61+C62+C63+C64</f>
        <v>4589</v>
      </c>
      <c r="D66" s="102">
        <f>D52+D56+D61+D62+D63+D64</f>
        <v>0</v>
      </c>
      <c r="E66" s="118">
        <f t="shared" si="1"/>
        <v>4589</v>
      </c>
      <c r="F66" s="102">
        <f>F52+F56+F61+F62+F63+F64</f>
        <v>0</v>
      </c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1:16">
      <c r="A67" s="392" t="s">
        <v>714</v>
      </c>
      <c r="B67" s="394"/>
      <c r="C67" s="103"/>
      <c r="D67" s="103"/>
      <c r="E67" s="118"/>
      <c r="F67" s="111"/>
    </row>
    <row r="68" spans="1:16">
      <c r="A68" s="395" t="s">
        <v>715</v>
      </c>
      <c r="B68" s="406" t="s">
        <v>716</v>
      </c>
      <c r="C68" s="107">
        <v>1560</v>
      </c>
      <c r="D68" s="107"/>
      <c r="E68" s="118">
        <f t="shared" si="1"/>
        <v>1560</v>
      </c>
      <c r="F68" s="109"/>
    </row>
    <row r="69" spans="1:16">
      <c r="A69" s="392"/>
      <c r="B69" s="394"/>
      <c r="C69" s="103"/>
      <c r="D69" s="103"/>
      <c r="E69" s="118"/>
      <c r="F69" s="111"/>
    </row>
    <row r="70" spans="1:16">
      <c r="A70" s="392" t="s">
        <v>717</v>
      </c>
      <c r="B70" s="398"/>
      <c r="C70" s="103"/>
      <c r="D70" s="103"/>
      <c r="E70" s="118"/>
      <c r="F70" s="111"/>
    </row>
    <row r="71" spans="1:16" ht="24">
      <c r="A71" s="395" t="s">
        <v>688</v>
      </c>
      <c r="B71" s="396" t="s">
        <v>718</v>
      </c>
      <c r="C71" s="104">
        <f>SUM(C72:C74)</f>
        <v>1875</v>
      </c>
      <c r="D71" s="104">
        <f>SUM(D72:D74)</f>
        <v>1875</v>
      </c>
      <c r="E71" s="104">
        <f>SUM(E72:E74)</f>
        <v>0</v>
      </c>
      <c r="F71" s="104">
        <f>SUM(F72:F74)</f>
        <v>0</v>
      </c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1:16">
      <c r="A72" s="395" t="s">
        <v>719</v>
      </c>
      <c r="B72" s="396" t="s">
        <v>720</v>
      </c>
      <c r="C72" s="107">
        <v>777</v>
      </c>
      <c r="D72" s="107">
        <v>777</v>
      </c>
      <c r="E72" s="118">
        <f t="shared" si="1"/>
        <v>0</v>
      </c>
      <c r="F72" s="109"/>
    </row>
    <row r="73" spans="1:16">
      <c r="A73" s="395" t="s">
        <v>721</v>
      </c>
      <c r="B73" s="396" t="s">
        <v>722</v>
      </c>
      <c r="C73" s="107"/>
      <c r="D73" s="107"/>
      <c r="E73" s="118">
        <f t="shared" si="1"/>
        <v>0</v>
      </c>
      <c r="F73" s="109"/>
    </row>
    <row r="74" spans="1:16">
      <c r="A74" s="407" t="s">
        <v>723</v>
      </c>
      <c r="B74" s="396" t="s">
        <v>724</v>
      </c>
      <c r="C74" s="107">
        <v>1098</v>
      </c>
      <c r="D74" s="107">
        <v>1098</v>
      </c>
      <c r="E74" s="118">
        <f t="shared" si="1"/>
        <v>0</v>
      </c>
      <c r="F74" s="109"/>
    </row>
    <row r="75" spans="1:16" ht="24">
      <c r="A75" s="395" t="s">
        <v>695</v>
      </c>
      <c r="B75" s="396" t="s">
        <v>725</v>
      </c>
      <c r="C75" s="102">
        <f>C76+C78</f>
        <v>192</v>
      </c>
      <c r="D75" s="102">
        <f>D76+D78</f>
        <v>192</v>
      </c>
      <c r="E75" s="102">
        <f>E76+E78</f>
        <v>0</v>
      </c>
      <c r="F75" s="102">
        <f>F76+F78</f>
        <v>0</v>
      </c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1:16">
      <c r="A76" s="395" t="s">
        <v>726</v>
      </c>
      <c r="B76" s="396" t="s">
        <v>727</v>
      </c>
      <c r="C76" s="107">
        <v>192</v>
      </c>
      <c r="D76" s="107">
        <v>192</v>
      </c>
      <c r="E76" s="118">
        <f t="shared" si="1"/>
        <v>0</v>
      </c>
      <c r="F76" s="107"/>
    </row>
    <row r="77" spans="1:16">
      <c r="A77" s="395" t="s">
        <v>728</v>
      </c>
      <c r="B77" s="396" t="s">
        <v>729</v>
      </c>
      <c r="C77" s="108"/>
      <c r="D77" s="108"/>
      <c r="E77" s="118">
        <f t="shared" si="1"/>
        <v>0</v>
      </c>
      <c r="F77" s="108"/>
    </row>
    <row r="78" spans="1:16">
      <c r="A78" s="395" t="s">
        <v>730</v>
      </c>
      <c r="B78" s="396" t="s">
        <v>731</v>
      </c>
      <c r="C78" s="107"/>
      <c r="D78" s="107"/>
      <c r="E78" s="118">
        <f t="shared" si="1"/>
        <v>0</v>
      </c>
      <c r="F78" s="107"/>
    </row>
    <row r="79" spans="1:16">
      <c r="A79" s="395" t="s">
        <v>699</v>
      </c>
      <c r="B79" s="396" t="s">
        <v>732</v>
      </c>
      <c r="C79" s="108"/>
      <c r="D79" s="108"/>
      <c r="E79" s="118">
        <f t="shared" si="1"/>
        <v>0</v>
      </c>
      <c r="F79" s="108"/>
    </row>
    <row r="80" spans="1:16">
      <c r="A80" s="395" t="s">
        <v>733</v>
      </c>
      <c r="B80" s="396" t="s">
        <v>734</v>
      </c>
      <c r="C80" s="102">
        <f>SUM(C81:C84)</f>
        <v>258</v>
      </c>
      <c r="D80" s="102">
        <f>SUM(D81:D84)</f>
        <v>258</v>
      </c>
      <c r="E80" s="102">
        <f>SUM(E81:E84)</f>
        <v>0</v>
      </c>
      <c r="F80" s="102">
        <f>SUM(F81:F84)</f>
        <v>0</v>
      </c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1:16">
      <c r="A81" s="395" t="s">
        <v>735</v>
      </c>
      <c r="B81" s="396" t="s">
        <v>736</v>
      </c>
      <c r="C81" s="107"/>
      <c r="D81" s="107"/>
      <c r="E81" s="118">
        <f t="shared" si="1"/>
        <v>0</v>
      </c>
      <c r="F81" s="107"/>
    </row>
    <row r="82" spans="1:16">
      <c r="A82" s="395" t="s">
        <v>737</v>
      </c>
      <c r="B82" s="396" t="s">
        <v>738</v>
      </c>
      <c r="C82" s="107"/>
      <c r="D82" s="107"/>
      <c r="E82" s="118">
        <f t="shared" si="1"/>
        <v>0</v>
      </c>
      <c r="F82" s="107"/>
    </row>
    <row r="83" spans="1:16" ht="24">
      <c r="A83" s="395" t="s">
        <v>739</v>
      </c>
      <c r="B83" s="396" t="s">
        <v>740</v>
      </c>
      <c r="C83" s="107"/>
      <c r="D83" s="107"/>
      <c r="E83" s="118">
        <f t="shared" si="1"/>
        <v>0</v>
      </c>
      <c r="F83" s="107"/>
    </row>
    <row r="84" spans="1:16">
      <c r="A84" s="395" t="s">
        <v>741</v>
      </c>
      <c r="B84" s="396" t="s">
        <v>742</v>
      </c>
      <c r="C84" s="107">
        <v>258</v>
      </c>
      <c r="D84" s="107">
        <v>258</v>
      </c>
      <c r="E84" s="118">
        <f t="shared" si="1"/>
        <v>0</v>
      </c>
      <c r="F84" s="107"/>
    </row>
    <row r="85" spans="1:16">
      <c r="A85" s="395" t="s">
        <v>743</v>
      </c>
      <c r="B85" s="396" t="s">
        <v>744</v>
      </c>
      <c r="C85" s="103">
        <f>SUM(C86:C90)+C94</f>
        <v>6923</v>
      </c>
      <c r="D85" s="103">
        <f>SUM(D86:D90)+D94</f>
        <v>6923</v>
      </c>
      <c r="E85" s="103">
        <f>SUM(E86:E90)+E94</f>
        <v>0</v>
      </c>
      <c r="F85" s="103">
        <f>SUM(F86:F90)+F94</f>
        <v>0</v>
      </c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1:16">
      <c r="A86" s="395" t="s">
        <v>745</v>
      </c>
      <c r="B86" s="396" t="s">
        <v>746</v>
      </c>
      <c r="C86" s="107"/>
      <c r="D86" s="107"/>
      <c r="E86" s="118">
        <f t="shared" si="1"/>
        <v>0</v>
      </c>
      <c r="F86" s="107"/>
    </row>
    <row r="87" spans="1:16">
      <c r="A87" s="395" t="s">
        <v>747</v>
      </c>
      <c r="B87" s="396" t="s">
        <v>748</v>
      </c>
      <c r="C87" s="107">
        <v>4007</v>
      </c>
      <c r="D87" s="107">
        <v>4007</v>
      </c>
      <c r="E87" s="118">
        <f t="shared" si="1"/>
        <v>0</v>
      </c>
      <c r="F87" s="107"/>
    </row>
    <row r="88" spans="1:16">
      <c r="A88" s="395" t="s">
        <v>749</v>
      </c>
      <c r="B88" s="396" t="s">
        <v>750</v>
      </c>
      <c r="C88" s="107">
        <v>38</v>
      </c>
      <c r="D88" s="107">
        <v>38</v>
      </c>
      <c r="E88" s="118">
        <f t="shared" si="1"/>
        <v>0</v>
      </c>
      <c r="F88" s="107"/>
    </row>
    <row r="89" spans="1:16">
      <c r="A89" s="395" t="s">
        <v>751</v>
      </c>
      <c r="B89" s="396" t="s">
        <v>752</v>
      </c>
      <c r="C89" s="107">
        <v>2032</v>
      </c>
      <c r="D89" s="107">
        <v>2032</v>
      </c>
      <c r="E89" s="118">
        <f t="shared" si="1"/>
        <v>0</v>
      </c>
      <c r="F89" s="107"/>
    </row>
    <row r="90" spans="1:16">
      <c r="A90" s="395" t="s">
        <v>753</v>
      </c>
      <c r="B90" s="396" t="s">
        <v>754</v>
      </c>
      <c r="C90" s="102">
        <f>SUM(C91:C93)</f>
        <v>350</v>
      </c>
      <c r="D90" s="102">
        <f>SUM(D91:D93)</f>
        <v>350</v>
      </c>
      <c r="E90" s="102">
        <f>SUM(E91:E93)</f>
        <v>0</v>
      </c>
      <c r="F90" s="102">
        <f>SUM(F91:F93)</f>
        <v>0</v>
      </c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1:16">
      <c r="A91" s="395" t="s">
        <v>755</v>
      </c>
      <c r="B91" s="396" t="s">
        <v>756</v>
      </c>
      <c r="C91" s="107">
        <v>170</v>
      </c>
      <c r="D91" s="107">
        <v>170</v>
      </c>
      <c r="E91" s="118">
        <f t="shared" si="1"/>
        <v>0</v>
      </c>
      <c r="F91" s="107"/>
    </row>
    <row r="92" spans="1:16">
      <c r="A92" s="395" t="s">
        <v>663</v>
      </c>
      <c r="B92" s="396" t="s">
        <v>757</v>
      </c>
      <c r="C92" s="107">
        <v>24</v>
      </c>
      <c r="D92" s="107">
        <v>24</v>
      </c>
      <c r="E92" s="118">
        <f t="shared" si="1"/>
        <v>0</v>
      </c>
      <c r="F92" s="107"/>
    </row>
    <row r="93" spans="1:16">
      <c r="A93" s="395" t="s">
        <v>667</v>
      </c>
      <c r="B93" s="396" t="s">
        <v>758</v>
      </c>
      <c r="C93" s="107">
        <v>156</v>
      </c>
      <c r="D93" s="107">
        <v>156</v>
      </c>
      <c r="E93" s="118">
        <f t="shared" si="1"/>
        <v>0</v>
      </c>
      <c r="F93" s="107"/>
    </row>
    <row r="94" spans="1:16">
      <c r="A94" s="395" t="s">
        <v>759</v>
      </c>
      <c r="B94" s="396" t="s">
        <v>760</v>
      </c>
      <c r="C94" s="107">
        <v>496</v>
      </c>
      <c r="D94" s="107">
        <v>496</v>
      </c>
      <c r="E94" s="118">
        <f t="shared" si="1"/>
        <v>0</v>
      </c>
      <c r="F94" s="107"/>
    </row>
    <row r="95" spans="1:16">
      <c r="A95" s="395" t="s">
        <v>761</v>
      </c>
      <c r="B95" s="396" t="s">
        <v>762</v>
      </c>
      <c r="C95" s="107">
        <v>125</v>
      </c>
      <c r="D95" s="107">
        <v>125</v>
      </c>
      <c r="E95" s="118">
        <f t="shared" si="1"/>
        <v>0</v>
      </c>
      <c r="F95" s="109"/>
    </row>
    <row r="96" spans="1:16">
      <c r="A96" s="397" t="s">
        <v>763</v>
      </c>
      <c r="B96" s="406" t="s">
        <v>764</v>
      </c>
      <c r="C96" s="103">
        <f>C85+C80+C75+C71+C95</f>
        <v>9373</v>
      </c>
      <c r="D96" s="103">
        <f>D85+D80+D75+D71+D95</f>
        <v>9373</v>
      </c>
      <c r="E96" s="103">
        <f>E85+E80+E75+E71+E95</f>
        <v>0</v>
      </c>
      <c r="F96" s="103">
        <f>F85+F80+F75+F71+F95</f>
        <v>0</v>
      </c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27">
      <c r="A97" s="392" t="s">
        <v>765</v>
      </c>
      <c r="B97" s="394" t="s">
        <v>766</v>
      </c>
      <c r="C97" s="103">
        <f>C96+C68+C66</f>
        <v>15522</v>
      </c>
      <c r="D97" s="103">
        <f>D96+D68+D66</f>
        <v>9373</v>
      </c>
      <c r="E97" s="103">
        <f>E96+E68+E66</f>
        <v>6149</v>
      </c>
      <c r="F97" s="103">
        <f>F96+F68+F66</f>
        <v>0</v>
      </c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1:27">
      <c r="A98" s="402"/>
      <c r="B98" s="408"/>
      <c r="C98" s="112"/>
      <c r="D98" s="112"/>
      <c r="E98" s="112"/>
      <c r="F98" s="113"/>
    </row>
    <row r="99" spans="1:27">
      <c r="A99" s="399" t="s">
        <v>767</v>
      </c>
      <c r="B99" s="409"/>
      <c r="C99" s="112"/>
      <c r="D99" s="112"/>
      <c r="E99" s="112"/>
      <c r="F99" s="410" t="s">
        <v>525</v>
      </c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s="526" customFormat="1" ht="24">
      <c r="A100" s="114" t="s">
        <v>464</v>
      </c>
      <c r="B100" s="394" t="s">
        <v>465</v>
      </c>
      <c r="C100" s="114" t="s">
        <v>768</v>
      </c>
      <c r="D100" s="114" t="s">
        <v>769</v>
      </c>
      <c r="E100" s="114" t="s">
        <v>770</v>
      </c>
      <c r="F100" s="114" t="s">
        <v>771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1:27" s="526" customFormat="1">
      <c r="A101" s="114" t="s">
        <v>14</v>
      </c>
      <c r="B101" s="394" t="s">
        <v>15</v>
      </c>
      <c r="C101" s="114">
        <v>1</v>
      </c>
      <c r="D101" s="114">
        <v>2</v>
      </c>
      <c r="E101" s="114">
        <v>3</v>
      </c>
      <c r="F101" s="116">
        <v>4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</row>
    <row r="102" spans="1:27">
      <c r="A102" s="395" t="s">
        <v>772</v>
      </c>
      <c r="B102" s="396" t="s">
        <v>773</v>
      </c>
      <c r="C102" s="107"/>
      <c r="D102" s="107"/>
      <c r="E102" s="107"/>
      <c r="F102" s="124">
        <f>C102+D102-E102</f>
        <v>0</v>
      </c>
      <c r="G102" s="106"/>
      <c r="H102" s="106"/>
      <c r="I102" s="106"/>
      <c r="J102" s="106"/>
      <c r="K102" s="106"/>
      <c r="L102" s="106"/>
      <c r="M102" s="106"/>
      <c r="N102" s="106"/>
    </row>
    <row r="103" spans="1:27">
      <c r="A103" s="395" t="s">
        <v>774</v>
      </c>
      <c r="B103" s="396" t="s">
        <v>775</v>
      </c>
      <c r="C103" s="107"/>
      <c r="D103" s="107"/>
      <c r="E103" s="107"/>
      <c r="F103" s="124">
        <f>C103+D103-E103</f>
        <v>0</v>
      </c>
    </row>
    <row r="104" spans="1:27">
      <c r="A104" s="395" t="s">
        <v>776</v>
      </c>
      <c r="B104" s="396" t="s">
        <v>777</v>
      </c>
      <c r="C104" s="107"/>
      <c r="D104" s="107"/>
      <c r="E104" s="107"/>
      <c r="F104" s="124">
        <f>C104+D104-E104</f>
        <v>0</v>
      </c>
    </row>
    <row r="105" spans="1:27">
      <c r="A105" s="411" t="s">
        <v>778</v>
      </c>
      <c r="B105" s="394" t="s">
        <v>779</v>
      </c>
      <c r="C105" s="102">
        <f>SUM(C102:C104)</f>
        <v>0</v>
      </c>
      <c r="D105" s="102">
        <f>SUM(D102:D104)</f>
        <v>0</v>
      </c>
      <c r="E105" s="102">
        <f>SUM(E102:E104)</f>
        <v>0</v>
      </c>
      <c r="F105" s="102">
        <f>SUM(F102:F104)</f>
        <v>0</v>
      </c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1:27">
      <c r="A106" s="412" t="s">
        <v>780</v>
      </c>
      <c r="B106" s="413"/>
      <c r="C106" s="399"/>
      <c r="D106" s="399"/>
      <c r="E106" s="399"/>
      <c r="F106" s="121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t="24" customHeight="1">
      <c r="A107" s="617" t="s">
        <v>781</v>
      </c>
      <c r="B107" s="617"/>
      <c r="C107" s="617"/>
      <c r="D107" s="617"/>
      <c r="E107" s="617"/>
      <c r="F107" s="617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>
      <c r="A108" s="399"/>
      <c r="B108" s="400"/>
      <c r="C108" s="399"/>
      <c r="D108" s="399"/>
      <c r="E108" s="399"/>
      <c r="F108" s="121"/>
    </row>
    <row r="109" spans="1:27">
      <c r="A109" s="616" t="s">
        <v>884</v>
      </c>
      <c r="B109" s="616"/>
      <c r="C109" s="616" t="s">
        <v>382</v>
      </c>
      <c r="D109" s="616"/>
      <c r="E109" s="616"/>
      <c r="F109" s="616"/>
    </row>
    <row r="110" spans="1:27">
      <c r="A110" s="384"/>
      <c r="B110" s="385"/>
      <c r="C110" s="575" t="s">
        <v>873</v>
      </c>
      <c r="D110" s="577"/>
      <c r="E110" s="384"/>
      <c r="F110" s="386"/>
    </row>
    <row r="111" spans="1:27">
      <c r="A111" s="384"/>
      <c r="B111" s="385"/>
      <c r="C111" s="615" t="s">
        <v>782</v>
      </c>
      <c r="D111" s="615"/>
      <c r="E111" s="615"/>
      <c r="F111" s="615"/>
    </row>
    <row r="112" spans="1:27">
      <c r="A112" s="348"/>
      <c r="B112" s="387"/>
      <c r="C112" s="536" t="s">
        <v>874</v>
      </c>
      <c r="D112" s="348"/>
      <c r="E112" s="348"/>
      <c r="F112" s="348"/>
    </row>
    <row r="113" spans="1:6">
      <c r="A113" s="348"/>
      <c r="B113" s="387"/>
      <c r="C113" s="536" t="s">
        <v>875</v>
      </c>
      <c r="D113" s="348"/>
      <c r="E113" s="348"/>
      <c r="F113" s="348"/>
    </row>
    <row r="114" spans="1:6">
      <c r="A114" s="348"/>
      <c r="B114" s="387"/>
      <c r="C114" s="348"/>
      <c r="D114" s="348"/>
      <c r="E114" s="348"/>
      <c r="F114" s="348"/>
    </row>
    <row r="115" spans="1:6">
      <c r="A115" s="348"/>
      <c r="B115" s="387"/>
      <c r="C115" s="348"/>
      <c r="D115" s="348"/>
      <c r="E115" s="348"/>
      <c r="F115" s="348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landscape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30" sqref="A30"/>
    </sheetView>
  </sheetViews>
  <sheetFormatPr defaultColWidth="10.7109375" defaultRowHeight="12"/>
  <cols>
    <col min="1" max="1" width="52.7109375" style="106" customWidth="1"/>
    <col min="2" max="2" width="9.140625" style="522" customWidth="1"/>
    <col min="3" max="3" width="12.85546875" style="106" customWidth="1"/>
    <col min="4" max="4" width="12.7109375" style="106" customWidth="1"/>
    <col min="5" max="5" width="12.85546875" style="106" customWidth="1"/>
    <col min="6" max="6" width="11.42578125" style="106" customWidth="1"/>
    <col min="7" max="7" width="12.42578125" style="106" customWidth="1"/>
    <col min="8" max="8" width="14.140625" style="106" customWidth="1"/>
    <col min="9" max="9" width="14" style="106" customWidth="1"/>
    <col min="10" max="16384" width="10.7109375" style="106"/>
  </cols>
  <sheetData>
    <row r="1" spans="1:9">
      <c r="A1" s="415"/>
      <c r="B1" s="416"/>
      <c r="C1" s="415"/>
      <c r="D1" s="415"/>
      <c r="E1" s="415"/>
      <c r="F1" s="415"/>
      <c r="G1" s="415"/>
      <c r="H1" s="415"/>
      <c r="I1" s="415"/>
    </row>
    <row r="2" spans="1:9">
      <c r="A2" s="415"/>
      <c r="B2" s="416"/>
      <c r="C2" s="417"/>
      <c r="D2" s="420"/>
      <c r="E2" s="417" t="s">
        <v>783</v>
      </c>
      <c r="F2" s="417"/>
      <c r="G2" s="417"/>
      <c r="H2" s="415"/>
      <c r="I2" s="415"/>
    </row>
    <row r="3" spans="1:9">
      <c r="A3" s="415"/>
      <c r="B3" s="416"/>
      <c r="C3" s="418" t="s">
        <v>784</v>
      </c>
      <c r="D3" s="418"/>
      <c r="E3" s="418"/>
      <c r="F3" s="418"/>
      <c r="G3" s="418"/>
      <c r="H3" s="415"/>
      <c r="I3" s="415"/>
    </row>
    <row r="4" spans="1:9" ht="15" customHeight="1">
      <c r="A4" s="498" t="s">
        <v>384</v>
      </c>
      <c r="B4" s="623" t="str">
        <f>'справка №1-БАЛАНС'!E3</f>
        <v>"Параходство Българско речно плаване" АД</v>
      </c>
      <c r="C4" s="623"/>
      <c r="D4" s="623"/>
      <c r="E4" s="623"/>
      <c r="F4" s="623"/>
      <c r="G4" s="629" t="s">
        <v>2</v>
      </c>
      <c r="H4" s="629"/>
      <c r="I4" s="499">
        <f>'справка №1-БАЛАНС'!H3</f>
        <v>827183719</v>
      </c>
    </row>
    <row r="5" spans="1:9" ht="15">
      <c r="A5" s="500" t="s">
        <v>5</v>
      </c>
      <c r="B5" s="624" t="str">
        <f>'справка №1-БАЛАНС'!E5</f>
        <v>второ тримесечие 2015 г.</v>
      </c>
      <c r="C5" s="624"/>
      <c r="D5" s="624"/>
      <c r="E5" s="624"/>
      <c r="F5" s="624"/>
      <c r="G5" s="627" t="s">
        <v>4</v>
      </c>
      <c r="H5" s="628"/>
      <c r="I5" s="499" t="str">
        <f>'справка №1-БАЛАНС'!H4</f>
        <v xml:space="preserve"> </v>
      </c>
    </row>
    <row r="6" spans="1:9">
      <c r="A6" s="487"/>
      <c r="B6" s="501"/>
      <c r="C6" s="484"/>
      <c r="D6" s="484"/>
      <c r="E6" s="484"/>
      <c r="F6" s="484"/>
      <c r="G6" s="484"/>
      <c r="H6" s="484"/>
      <c r="I6" s="487" t="s">
        <v>785</v>
      </c>
    </row>
    <row r="7" spans="1:9" s="518" customFormat="1">
      <c r="A7" s="139" t="s">
        <v>464</v>
      </c>
      <c r="B7" s="78"/>
      <c r="C7" s="139" t="s">
        <v>786</v>
      </c>
      <c r="D7" s="140"/>
      <c r="E7" s="141"/>
      <c r="F7" s="142" t="s">
        <v>787</v>
      </c>
      <c r="G7" s="142"/>
      <c r="H7" s="142"/>
      <c r="I7" s="142"/>
    </row>
    <row r="8" spans="1:9" s="518" customFormat="1" ht="21.75" customHeight="1">
      <c r="A8" s="139"/>
      <c r="B8" s="80" t="s">
        <v>8</v>
      </c>
      <c r="C8" s="81" t="s">
        <v>788</v>
      </c>
      <c r="D8" s="81" t="s">
        <v>789</v>
      </c>
      <c r="E8" s="81" t="s">
        <v>790</v>
      </c>
      <c r="F8" s="141" t="s">
        <v>791</v>
      </c>
      <c r="G8" s="143" t="s">
        <v>792</v>
      </c>
      <c r="H8" s="143"/>
      <c r="I8" s="143" t="s">
        <v>793</v>
      </c>
    </row>
    <row r="9" spans="1:9" s="518" customFormat="1" ht="15.75" customHeight="1">
      <c r="A9" s="139"/>
      <c r="B9" s="82"/>
      <c r="C9" s="83"/>
      <c r="D9" s="83"/>
      <c r="E9" s="83"/>
      <c r="F9" s="141"/>
      <c r="G9" s="79" t="s">
        <v>536</v>
      </c>
      <c r="H9" s="79" t="s">
        <v>537</v>
      </c>
      <c r="I9" s="143"/>
    </row>
    <row r="10" spans="1:9" s="519" customFormat="1">
      <c r="A10" s="84" t="s">
        <v>14</v>
      </c>
      <c r="B10" s="85" t="s">
        <v>15</v>
      </c>
      <c r="C10" s="86">
        <v>1</v>
      </c>
      <c r="D10" s="86">
        <v>2</v>
      </c>
      <c r="E10" s="86">
        <v>3</v>
      </c>
      <c r="F10" s="84">
        <v>4</v>
      </c>
      <c r="G10" s="84">
        <v>5</v>
      </c>
      <c r="H10" s="84">
        <v>6</v>
      </c>
      <c r="I10" s="84">
        <v>7</v>
      </c>
    </row>
    <row r="11" spans="1:9" s="519" customFormat="1">
      <c r="A11" s="87" t="s">
        <v>794</v>
      </c>
      <c r="B11" s="88"/>
      <c r="C11" s="84"/>
      <c r="D11" s="84"/>
      <c r="E11" s="84"/>
      <c r="F11" s="84"/>
      <c r="G11" s="84"/>
      <c r="H11" s="84"/>
      <c r="I11" s="84"/>
    </row>
    <row r="12" spans="1:9" s="519" customFormat="1" ht="15">
      <c r="A12" s="75" t="s">
        <v>795</v>
      </c>
      <c r="B12" s="89" t="s">
        <v>796</v>
      </c>
      <c r="C12" s="438"/>
      <c r="D12" s="97"/>
      <c r="E12" s="97"/>
      <c r="F12" s="97"/>
      <c r="G12" s="97"/>
      <c r="H12" s="97"/>
      <c r="I12" s="433">
        <f>F12+G12-H12</f>
        <v>0</v>
      </c>
    </row>
    <row r="13" spans="1:9" s="519" customFormat="1">
      <c r="A13" s="75" t="s">
        <v>797</v>
      </c>
      <c r="B13" s="89" t="s">
        <v>798</v>
      </c>
      <c r="C13" s="97"/>
      <c r="D13" s="97"/>
      <c r="E13" s="97"/>
      <c r="F13" s="97"/>
      <c r="G13" s="97"/>
      <c r="H13" s="97"/>
      <c r="I13" s="433">
        <f t="shared" ref="I13:I26" si="0">F13+G13-H13</f>
        <v>0</v>
      </c>
    </row>
    <row r="14" spans="1:9" s="519" customFormat="1">
      <c r="A14" s="75" t="s">
        <v>596</v>
      </c>
      <c r="B14" s="89" t="s">
        <v>799</v>
      </c>
      <c r="C14" s="194"/>
      <c r="D14" s="194"/>
      <c r="E14" s="194"/>
      <c r="F14" s="194"/>
      <c r="G14" s="194"/>
      <c r="H14" s="194"/>
      <c r="I14" s="433">
        <f t="shared" si="0"/>
        <v>0</v>
      </c>
    </row>
    <row r="15" spans="1:9" s="519" customFormat="1">
      <c r="A15" s="75" t="s">
        <v>800</v>
      </c>
      <c r="B15" s="89" t="s">
        <v>801</v>
      </c>
      <c r="C15" s="97"/>
      <c r="D15" s="97"/>
      <c r="E15" s="97"/>
      <c r="F15" s="97"/>
      <c r="G15" s="97"/>
      <c r="H15" s="97"/>
      <c r="I15" s="433">
        <f t="shared" si="0"/>
        <v>0</v>
      </c>
    </row>
    <row r="16" spans="1:9" s="519" customFormat="1">
      <c r="A16" s="75" t="s">
        <v>78</v>
      </c>
      <c r="B16" s="89" t="s">
        <v>802</v>
      </c>
      <c r="C16" s="97"/>
      <c r="D16" s="97"/>
      <c r="E16" s="97"/>
      <c r="F16" s="97"/>
      <c r="G16" s="97"/>
      <c r="H16" s="97"/>
      <c r="I16" s="433">
        <f t="shared" si="0"/>
        <v>0</v>
      </c>
    </row>
    <row r="17" spans="1:16" s="519" customFormat="1">
      <c r="A17" s="90" t="s">
        <v>565</v>
      </c>
      <c r="B17" s="91" t="s">
        <v>803</v>
      </c>
      <c r="C17" s="84">
        <f t="shared" ref="C17:H17" si="1">C12+C13+C15+C16</f>
        <v>0</v>
      </c>
      <c r="D17" s="84">
        <f t="shared" si="1"/>
        <v>0</v>
      </c>
      <c r="E17" s="84">
        <f t="shared" si="1"/>
        <v>0</v>
      </c>
      <c r="F17" s="84">
        <f t="shared" si="1"/>
        <v>0</v>
      </c>
      <c r="G17" s="84">
        <f t="shared" si="1"/>
        <v>0</v>
      </c>
      <c r="H17" s="84">
        <f t="shared" si="1"/>
        <v>0</v>
      </c>
      <c r="I17" s="433">
        <f t="shared" si="0"/>
        <v>0</v>
      </c>
    </row>
    <row r="18" spans="1:16" s="519" customFormat="1">
      <c r="A18" s="87" t="s">
        <v>804</v>
      </c>
      <c r="B18" s="92"/>
      <c r="C18" s="433"/>
      <c r="D18" s="433"/>
      <c r="E18" s="433"/>
      <c r="F18" s="433"/>
      <c r="G18" s="433"/>
      <c r="H18" s="433"/>
      <c r="I18" s="433"/>
    </row>
    <row r="19" spans="1:16" s="519" customFormat="1">
      <c r="A19" s="75" t="s">
        <v>795</v>
      </c>
      <c r="B19" s="89" t="s">
        <v>805</v>
      </c>
      <c r="C19" s="97">
        <v>167</v>
      </c>
      <c r="D19" s="97"/>
      <c r="E19" s="97"/>
      <c r="F19" s="97">
        <v>6</v>
      </c>
      <c r="G19" s="97"/>
      <c r="H19" s="97">
        <v>1</v>
      </c>
      <c r="I19" s="433">
        <f t="shared" si="0"/>
        <v>5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5" t="s">
        <v>806</v>
      </c>
      <c r="B20" s="89" t="s">
        <v>807</v>
      </c>
      <c r="C20" s="97"/>
      <c r="D20" s="97"/>
      <c r="E20" s="97"/>
      <c r="F20" s="97"/>
      <c r="G20" s="97"/>
      <c r="H20" s="97"/>
      <c r="I20" s="433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5" t="s">
        <v>808</v>
      </c>
      <c r="B21" s="89" t="s">
        <v>809</v>
      </c>
      <c r="C21" s="97"/>
      <c r="D21" s="97"/>
      <c r="E21" s="97"/>
      <c r="F21" s="97"/>
      <c r="G21" s="97"/>
      <c r="H21" s="97"/>
      <c r="I21" s="433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5" t="s">
        <v>810</v>
      </c>
      <c r="B22" s="89" t="s">
        <v>811</v>
      </c>
      <c r="C22" s="97"/>
      <c r="D22" s="97"/>
      <c r="E22" s="97"/>
      <c r="F22" s="439"/>
      <c r="G22" s="97"/>
      <c r="H22" s="97"/>
      <c r="I22" s="433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5" t="s">
        <v>812</v>
      </c>
      <c r="B23" s="89" t="s">
        <v>813</v>
      </c>
      <c r="C23" s="97"/>
      <c r="D23" s="97"/>
      <c r="E23" s="97"/>
      <c r="F23" s="97"/>
      <c r="G23" s="97"/>
      <c r="H23" s="97"/>
      <c r="I23" s="433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5" t="s">
        <v>814</v>
      </c>
      <c r="B24" s="89" t="s">
        <v>815</v>
      </c>
      <c r="C24" s="97"/>
      <c r="D24" s="97"/>
      <c r="E24" s="97"/>
      <c r="F24" s="97"/>
      <c r="G24" s="97"/>
      <c r="H24" s="97"/>
      <c r="I24" s="433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3" t="s">
        <v>816</v>
      </c>
      <c r="B25" s="94" t="s">
        <v>817</v>
      </c>
      <c r="C25" s="97"/>
      <c r="D25" s="97"/>
      <c r="E25" s="97"/>
      <c r="F25" s="97"/>
      <c r="G25" s="97"/>
      <c r="H25" s="97"/>
      <c r="I25" s="433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0" t="s">
        <v>582</v>
      </c>
      <c r="B26" s="91" t="s">
        <v>818</v>
      </c>
      <c r="C26" s="84">
        <f t="shared" ref="C26:H26" si="2">SUM(C19:C25)</f>
        <v>167</v>
      </c>
      <c r="D26" s="84">
        <f t="shared" si="2"/>
        <v>0</v>
      </c>
      <c r="E26" s="84">
        <f t="shared" si="2"/>
        <v>0</v>
      </c>
      <c r="F26" s="84">
        <f t="shared" si="2"/>
        <v>6</v>
      </c>
      <c r="G26" s="84">
        <f t="shared" si="2"/>
        <v>0</v>
      </c>
      <c r="H26" s="84">
        <f t="shared" si="2"/>
        <v>1</v>
      </c>
      <c r="I26" s="433">
        <f t="shared" si="0"/>
        <v>5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5"/>
      <c r="B27" s="96"/>
      <c r="C27" s="76"/>
      <c r="D27" s="77"/>
      <c r="E27" s="77"/>
      <c r="F27" s="77"/>
      <c r="G27" s="77"/>
      <c r="H27" s="77"/>
      <c r="I27" s="77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5" t="s">
        <v>819</v>
      </c>
      <c r="B28" s="195"/>
      <c r="C28" s="195"/>
      <c r="D28" s="421"/>
      <c r="E28" s="421"/>
      <c r="F28" s="421"/>
      <c r="G28" s="421"/>
      <c r="H28" s="421"/>
      <c r="I28" s="421"/>
    </row>
    <row r="29" spans="1:16" s="519" customFormat="1">
      <c r="A29" s="415"/>
      <c r="B29" s="416"/>
      <c r="C29" s="415"/>
      <c r="D29" s="422"/>
      <c r="E29" s="422"/>
      <c r="F29" s="422"/>
      <c r="G29" s="422"/>
      <c r="H29" s="422"/>
      <c r="I29" s="422"/>
    </row>
    <row r="30" spans="1:16" s="519" customFormat="1" ht="15" customHeight="1">
      <c r="A30" s="417" t="s">
        <v>884</v>
      </c>
      <c r="B30" s="626"/>
      <c r="C30" s="626"/>
      <c r="D30" s="458" t="s">
        <v>820</v>
      </c>
      <c r="E30" s="625"/>
      <c r="F30" s="625"/>
      <c r="G30" s="625"/>
      <c r="H30" s="419" t="s">
        <v>782</v>
      </c>
      <c r="I30" s="625"/>
      <c r="J30" s="625"/>
    </row>
    <row r="31" spans="1:16" s="519" customFormat="1">
      <c r="A31" s="348"/>
      <c r="B31" s="387"/>
      <c r="C31" s="348"/>
      <c r="D31" s="521"/>
      <c r="E31" s="575" t="s">
        <v>867</v>
      </c>
      <c r="F31" s="577"/>
      <c r="G31" s="521"/>
      <c r="H31" s="521"/>
      <c r="I31" s="536" t="s">
        <v>870</v>
      </c>
    </row>
    <row r="32" spans="1:16" s="519" customFormat="1">
      <c r="A32" s="348"/>
      <c r="B32" s="387"/>
      <c r="C32" s="348"/>
      <c r="D32" s="521"/>
      <c r="E32" s="521"/>
      <c r="F32" s="521"/>
      <c r="G32" s="521"/>
      <c r="H32" s="521"/>
      <c r="I32" s="536" t="s">
        <v>871</v>
      </c>
    </row>
    <row r="33" spans="1:9" s="519" customFormat="1">
      <c r="A33" s="106"/>
      <c r="B33" s="522"/>
      <c r="C33" s="106"/>
      <c r="D33" s="523"/>
      <c r="E33" s="523"/>
      <c r="F33" s="523"/>
      <c r="G33" s="523"/>
      <c r="H33" s="523"/>
      <c r="I33" s="523"/>
    </row>
    <row r="34" spans="1:9" s="519" customFormat="1">
      <c r="A34" s="106"/>
      <c r="B34" s="522"/>
      <c r="C34" s="106"/>
      <c r="D34" s="523"/>
      <c r="E34" s="523"/>
      <c r="F34" s="523"/>
      <c r="G34" s="523"/>
      <c r="H34" s="523"/>
      <c r="I34" s="523"/>
    </row>
    <row r="35" spans="1:9" s="519" customFormat="1">
      <c r="A35" s="106"/>
      <c r="B35" s="522"/>
      <c r="C35" s="106"/>
      <c r="D35" s="523"/>
      <c r="E35" s="523"/>
      <c r="F35" s="523"/>
      <c r="G35" s="523"/>
      <c r="H35" s="523"/>
      <c r="I35" s="523"/>
    </row>
    <row r="36" spans="1:9" s="519" customFormat="1">
      <c r="A36" s="106"/>
      <c r="B36" s="522"/>
      <c r="C36" s="106"/>
      <c r="D36" s="523"/>
      <c r="E36" s="523"/>
      <c r="F36" s="523"/>
      <c r="G36" s="523"/>
      <c r="H36" s="523"/>
      <c r="I36" s="523"/>
    </row>
    <row r="37" spans="1:9" s="519" customFormat="1">
      <c r="A37" s="106"/>
      <c r="B37" s="522"/>
      <c r="C37" s="106"/>
      <c r="D37" s="523"/>
      <c r="E37" s="523"/>
      <c r="F37" s="523"/>
      <c r="G37" s="523"/>
      <c r="H37" s="523"/>
      <c r="I37" s="523"/>
    </row>
    <row r="38" spans="1:9" s="519" customFormat="1">
      <c r="A38" s="106"/>
      <c r="B38" s="522"/>
      <c r="C38" s="106"/>
      <c r="D38" s="523"/>
      <c r="E38" s="523"/>
      <c r="F38" s="523"/>
      <c r="G38" s="523"/>
      <c r="H38" s="523"/>
      <c r="I38" s="523"/>
    </row>
    <row r="39" spans="1:9" s="519" customFormat="1">
      <c r="A39" s="106"/>
      <c r="B39" s="522"/>
      <c r="C39" s="106"/>
      <c r="D39" s="523"/>
      <c r="E39" s="523"/>
      <c r="F39" s="523"/>
      <c r="G39" s="523"/>
      <c r="H39" s="523"/>
      <c r="I39" s="523"/>
    </row>
    <row r="40" spans="1:9" s="519" customFormat="1">
      <c r="A40" s="106"/>
      <c r="B40" s="522"/>
      <c r="C40" s="106"/>
      <c r="D40" s="523"/>
      <c r="E40" s="523"/>
      <c r="F40" s="523"/>
      <c r="G40" s="523"/>
      <c r="H40" s="523"/>
      <c r="I40" s="523"/>
    </row>
    <row r="41" spans="1:9" s="519" customFormat="1">
      <c r="A41" s="106"/>
      <c r="B41" s="522"/>
      <c r="C41" s="106"/>
      <c r="D41" s="523"/>
      <c r="E41" s="523"/>
      <c r="F41" s="523"/>
      <c r="G41" s="523"/>
      <c r="H41" s="523"/>
      <c r="I41" s="523"/>
    </row>
    <row r="42" spans="1:9" s="519" customFormat="1">
      <c r="A42" s="106"/>
      <c r="B42" s="522"/>
      <c r="C42" s="106"/>
      <c r="D42" s="523"/>
      <c r="E42" s="523"/>
      <c r="F42" s="523"/>
      <c r="G42" s="523"/>
      <c r="H42" s="523"/>
      <c r="I42" s="523"/>
    </row>
    <row r="43" spans="1:9" s="519" customFormat="1">
      <c r="A43" s="106"/>
      <c r="B43" s="522"/>
      <c r="C43" s="106"/>
      <c r="D43" s="523"/>
      <c r="E43" s="523"/>
      <c r="F43" s="523"/>
      <c r="G43" s="523"/>
      <c r="H43" s="523"/>
      <c r="I43" s="523"/>
    </row>
    <row r="44" spans="1:9" s="519" customFormat="1">
      <c r="A44" s="106"/>
      <c r="B44" s="522"/>
      <c r="C44" s="106"/>
      <c r="D44" s="523"/>
      <c r="E44" s="523"/>
      <c r="F44" s="523"/>
      <c r="G44" s="523"/>
      <c r="H44" s="523"/>
      <c r="I44" s="523"/>
    </row>
    <row r="45" spans="1:9" s="519" customFormat="1">
      <c r="A45" s="106"/>
      <c r="B45" s="522"/>
      <c r="C45" s="106"/>
      <c r="D45" s="523"/>
      <c r="E45" s="523"/>
      <c r="F45" s="523"/>
      <c r="G45" s="523"/>
      <c r="H45" s="523"/>
      <c r="I45" s="523"/>
    </row>
    <row r="46" spans="1:9" s="519" customFormat="1">
      <c r="A46" s="106"/>
      <c r="B46" s="522"/>
      <c r="C46" s="106"/>
      <c r="D46" s="523"/>
      <c r="E46" s="523"/>
      <c r="F46" s="523"/>
      <c r="G46" s="523"/>
      <c r="H46" s="523"/>
      <c r="I46" s="523"/>
    </row>
    <row r="47" spans="1:9" s="519" customFormat="1">
      <c r="A47" s="106"/>
      <c r="B47" s="522"/>
      <c r="C47" s="106"/>
      <c r="D47" s="523"/>
      <c r="E47" s="523"/>
      <c r="F47" s="523"/>
      <c r="G47" s="523"/>
      <c r="H47" s="523"/>
      <c r="I47" s="523"/>
    </row>
    <row r="48" spans="1:9" s="519" customFormat="1">
      <c r="A48" s="106"/>
      <c r="B48" s="522"/>
      <c r="C48" s="106"/>
      <c r="D48" s="523"/>
      <c r="E48" s="523"/>
      <c r="F48" s="523"/>
      <c r="G48" s="523"/>
      <c r="H48" s="523"/>
      <c r="I48" s="523"/>
    </row>
    <row r="49" spans="1:9" s="519" customFormat="1">
      <c r="A49" s="106"/>
      <c r="B49" s="522"/>
      <c r="C49" s="106"/>
      <c r="D49" s="523"/>
      <c r="E49" s="523"/>
      <c r="F49" s="523"/>
      <c r="G49" s="523"/>
      <c r="H49" s="523"/>
      <c r="I49" s="523"/>
    </row>
    <row r="50" spans="1:9" s="519" customFormat="1">
      <c r="A50" s="106"/>
      <c r="B50" s="522"/>
      <c r="C50" s="106"/>
      <c r="D50" s="523"/>
      <c r="E50" s="523"/>
      <c r="F50" s="523"/>
      <c r="G50" s="523"/>
      <c r="H50" s="523"/>
      <c r="I50" s="523"/>
    </row>
    <row r="51" spans="1:9" s="519" customFormat="1">
      <c r="A51" s="106"/>
      <c r="B51" s="522"/>
      <c r="C51" s="106"/>
      <c r="D51" s="523"/>
      <c r="E51" s="523"/>
      <c r="F51" s="523"/>
      <c r="G51" s="523"/>
      <c r="H51" s="523"/>
      <c r="I51" s="523"/>
    </row>
    <row r="52" spans="1:9" s="519" customFormat="1">
      <c r="A52" s="106"/>
      <c r="B52" s="522"/>
      <c r="C52" s="106"/>
      <c r="D52" s="523"/>
      <c r="E52" s="523"/>
      <c r="F52" s="523"/>
      <c r="G52" s="523"/>
      <c r="H52" s="523"/>
      <c r="I52" s="523"/>
    </row>
    <row r="53" spans="1:9" s="519" customFormat="1">
      <c r="A53" s="106"/>
      <c r="B53" s="522"/>
      <c r="C53" s="106"/>
      <c r="D53" s="523"/>
      <c r="E53" s="523"/>
      <c r="F53" s="523"/>
      <c r="G53" s="523"/>
      <c r="H53" s="523"/>
      <c r="I53" s="523"/>
    </row>
    <row r="54" spans="1:9" s="519" customFormat="1">
      <c r="A54" s="106"/>
      <c r="B54" s="522"/>
      <c r="C54" s="106"/>
      <c r="D54" s="523"/>
      <c r="E54" s="523"/>
      <c r="F54" s="523"/>
      <c r="G54" s="523"/>
      <c r="H54" s="523"/>
      <c r="I54" s="523"/>
    </row>
    <row r="55" spans="1:9" s="519" customFormat="1">
      <c r="A55" s="106"/>
      <c r="B55" s="522"/>
      <c r="C55" s="106"/>
      <c r="D55" s="523"/>
      <c r="E55" s="523"/>
      <c r="F55" s="523"/>
      <c r="G55" s="523"/>
      <c r="H55" s="523"/>
      <c r="I55" s="523"/>
    </row>
    <row r="56" spans="1:9" s="519" customFormat="1">
      <c r="A56" s="106"/>
      <c r="B56" s="522"/>
      <c r="C56" s="106"/>
      <c r="D56" s="523"/>
      <c r="E56" s="523"/>
      <c r="F56" s="523"/>
      <c r="G56" s="523"/>
      <c r="H56" s="523"/>
      <c r="I56" s="523"/>
    </row>
    <row r="57" spans="1:9" s="519" customFormat="1">
      <c r="A57" s="106"/>
      <c r="B57" s="522"/>
      <c r="C57" s="106"/>
      <c r="D57" s="523"/>
      <c r="E57" s="523"/>
      <c r="F57" s="523"/>
      <c r="G57" s="523"/>
      <c r="H57" s="523"/>
      <c r="I57" s="523"/>
    </row>
    <row r="58" spans="1:9" s="519" customFormat="1">
      <c r="A58" s="106"/>
      <c r="B58" s="522"/>
      <c r="C58" s="106"/>
      <c r="D58" s="523"/>
      <c r="E58" s="523"/>
      <c r="F58" s="523"/>
      <c r="G58" s="523"/>
      <c r="H58" s="523"/>
      <c r="I58" s="523"/>
    </row>
    <row r="59" spans="1:9" s="519" customFormat="1">
      <c r="A59" s="106"/>
      <c r="B59" s="522"/>
      <c r="C59" s="106"/>
      <c r="D59" s="523"/>
      <c r="E59" s="523"/>
      <c r="F59" s="523"/>
      <c r="G59" s="523"/>
      <c r="H59" s="523"/>
      <c r="I59" s="523"/>
    </row>
    <row r="60" spans="1:9" s="519" customFormat="1">
      <c r="A60" s="106"/>
      <c r="B60" s="522"/>
      <c r="C60" s="106"/>
      <c r="D60" s="523"/>
      <c r="E60" s="523"/>
      <c r="F60" s="523"/>
      <c r="G60" s="523"/>
      <c r="H60" s="523"/>
      <c r="I60" s="523"/>
    </row>
    <row r="61" spans="1:9" s="519" customFormat="1">
      <c r="A61" s="106"/>
      <c r="B61" s="522"/>
      <c r="C61" s="106"/>
      <c r="D61" s="523"/>
      <c r="E61" s="523"/>
      <c r="F61" s="523"/>
      <c r="G61" s="523"/>
      <c r="H61" s="523"/>
      <c r="I61" s="523"/>
    </row>
    <row r="62" spans="1:9" s="519" customFormat="1">
      <c r="A62" s="106"/>
      <c r="B62" s="522"/>
      <c r="C62" s="106"/>
      <c r="D62" s="523"/>
      <c r="E62" s="523"/>
      <c r="F62" s="523"/>
      <c r="G62" s="523"/>
      <c r="H62" s="523"/>
      <c r="I62" s="523"/>
    </row>
    <row r="63" spans="1:9" s="519" customFormat="1">
      <c r="A63" s="106"/>
      <c r="B63" s="522"/>
      <c r="C63" s="106"/>
      <c r="D63" s="523"/>
      <c r="E63" s="523"/>
      <c r="F63" s="523"/>
      <c r="G63" s="523"/>
      <c r="H63" s="523"/>
      <c r="I63" s="523"/>
    </row>
    <row r="64" spans="1:9" s="519" customFormat="1">
      <c r="A64" s="106"/>
      <c r="B64" s="522"/>
      <c r="C64" s="106"/>
      <c r="D64" s="523"/>
      <c r="E64" s="523"/>
      <c r="F64" s="523"/>
      <c r="G64" s="523"/>
      <c r="H64" s="523"/>
      <c r="I64" s="523"/>
    </row>
    <row r="65" spans="1:9" s="519" customFormat="1">
      <c r="A65" s="106"/>
      <c r="B65" s="522"/>
      <c r="C65" s="106"/>
      <c r="D65" s="523"/>
      <c r="E65" s="523"/>
      <c r="F65" s="523"/>
      <c r="G65" s="523"/>
      <c r="H65" s="523"/>
      <c r="I65" s="523"/>
    </row>
    <row r="66" spans="1:9" s="519" customFormat="1">
      <c r="A66" s="106"/>
      <c r="B66" s="522"/>
      <c r="C66" s="106"/>
      <c r="D66" s="523"/>
      <c r="E66" s="523"/>
      <c r="F66" s="523"/>
      <c r="G66" s="523"/>
      <c r="H66" s="523"/>
      <c r="I66" s="523"/>
    </row>
    <row r="67" spans="1:9" s="519" customFormat="1">
      <c r="A67" s="106"/>
      <c r="B67" s="522"/>
      <c r="C67" s="106"/>
      <c r="D67" s="523"/>
      <c r="E67" s="523"/>
      <c r="F67" s="523"/>
      <c r="G67" s="523"/>
      <c r="H67" s="523"/>
      <c r="I67" s="523"/>
    </row>
    <row r="68" spans="1:9" s="519" customFormat="1">
      <c r="A68" s="106"/>
      <c r="B68" s="522"/>
      <c r="C68" s="106"/>
      <c r="D68" s="523"/>
      <c r="E68" s="523"/>
      <c r="F68" s="523"/>
      <c r="G68" s="523"/>
      <c r="H68" s="523"/>
      <c r="I68" s="523"/>
    </row>
    <row r="69" spans="1:9" s="519" customFormat="1">
      <c r="A69" s="106"/>
      <c r="B69" s="522"/>
      <c r="C69" s="106"/>
      <c r="D69" s="523"/>
      <c r="E69" s="523"/>
      <c r="F69" s="523"/>
      <c r="G69" s="523"/>
      <c r="H69" s="523"/>
      <c r="I69" s="523"/>
    </row>
    <row r="70" spans="1:9" s="519" customFormat="1">
      <c r="A70" s="106"/>
      <c r="B70" s="522"/>
      <c r="C70" s="106"/>
      <c r="D70" s="523"/>
      <c r="E70" s="523"/>
      <c r="F70" s="523"/>
      <c r="G70" s="523"/>
      <c r="H70" s="523"/>
      <c r="I70" s="523"/>
    </row>
    <row r="71" spans="1:9" s="519" customFormat="1">
      <c r="A71" s="106"/>
      <c r="B71" s="522"/>
      <c r="C71" s="106"/>
      <c r="D71" s="523"/>
      <c r="E71" s="523"/>
      <c r="F71" s="523"/>
      <c r="G71" s="523"/>
      <c r="H71" s="523"/>
      <c r="I71" s="523"/>
    </row>
    <row r="72" spans="1:9" s="519" customFormat="1">
      <c r="A72" s="106"/>
      <c r="B72" s="522"/>
      <c r="C72" s="106"/>
      <c r="D72" s="523"/>
      <c r="E72" s="523"/>
      <c r="F72" s="523"/>
      <c r="G72" s="523"/>
      <c r="H72" s="523"/>
      <c r="I72" s="523"/>
    </row>
    <row r="73" spans="1:9" s="519" customFormat="1">
      <c r="A73" s="106"/>
      <c r="B73" s="522"/>
      <c r="C73" s="106"/>
      <c r="D73" s="523"/>
      <c r="E73" s="523"/>
      <c r="F73" s="523"/>
      <c r="G73" s="523"/>
      <c r="H73" s="523"/>
      <c r="I73" s="523"/>
    </row>
    <row r="74" spans="1:9" s="519" customFormat="1">
      <c r="A74" s="106"/>
      <c r="B74" s="522"/>
      <c r="C74" s="106"/>
      <c r="D74" s="523"/>
      <c r="E74" s="523"/>
      <c r="F74" s="523"/>
      <c r="G74" s="523"/>
      <c r="H74" s="523"/>
      <c r="I74" s="523"/>
    </row>
    <row r="75" spans="1:9" s="519" customFormat="1">
      <c r="A75" s="106"/>
      <c r="B75" s="522"/>
      <c r="C75" s="106"/>
      <c r="D75" s="523"/>
      <c r="E75" s="523"/>
      <c r="F75" s="523"/>
      <c r="G75" s="523"/>
      <c r="H75" s="523"/>
      <c r="I75" s="523"/>
    </row>
    <row r="76" spans="1:9" s="519" customFormat="1">
      <c r="A76" s="106"/>
      <c r="B76" s="522"/>
      <c r="C76" s="106"/>
      <c r="D76" s="523"/>
      <c r="E76" s="523"/>
      <c r="F76" s="523"/>
      <c r="G76" s="523"/>
      <c r="H76" s="523"/>
      <c r="I76" s="523"/>
    </row>
    <row r="77" spans="1:9" s="519" customFormat="1">
      <c r="A77" s="106"/>
      <c r="B77" s="522"/>
      <c r="C77" s="106"/>
      <c r="D77" s="523"/>
      <c r="E77" s="523"/>
      <c r="F77" s="523"/>
      <c r="G77" s="523"/>
      <c r="H77" s="523"/>
      <c r="I77" s="523"/>
    </row>
    <row r="78" spans="1:9" s="519" customFormat="1">
      <c r="A78" s="106"/>
      <c r="B78" s="522"/>
      <c r="C78" s="106"/>
      <c r="D78" s="523"/>
      <c r="E78" s="523"/>
      <c r="F78" s="523"/>
      <c r="G78" s="523"/>
      <c r="H78" s="523"/>
      <c r="I78" s="523"/>
    </row>
    <row r="79" spans="1:9" s="519" customFormat="1">
      <c r="A79" s="106"/>
      <c r="B79" s="522"/>
      <c r="C79" s="106"/>
      <c r="D79" s="523"/>
      <c r="E79" s="523"/>
      <c r="F79" s="523"/>
      <c r="G79" s="523"/>
      <c r="H79" s="523"/>
      <c r="I79" s="523"/>
    </row>
    <row r="80" spans="1:9" s="519" customFormat="1">
      <c r="A80" s="106"/>
      <c r="B80" s="522"/>
      <c r="C80" s="106"/>
      <c r="D80" s="523"/>
      <c r="E80" s="523"/>
      <c r="F80" s="523"/>
      <c r="G80" s="523"/>
      <c r="H80" s="523"/>
      <c r="I80" s="523"/>
    </row>
    <row r="81" spans="1:9" s="519" customFormat="1">
      <c r="A81" s="106"/>
      <c r="B81" s="522"/>
      <c r="C81" s="106"/>
      <c r="D81" s="523"/>
      <c r="E81" s="523"/>
      <c r="F81" s="523"/>
      <c r="G81" s="523"/>
      <c r="H81" s="523"/>
      <c r="I81" s="523"/>
    </row>
    <row r="82" spans="1:9" s="519" customFormat="1">
      <c r="A82" s="106"/>
      <c r="B82" s="522"/>
      <c r="C82" s="106"/>
      <c r="D82" s="523"/>
      <c r="E82" s="523"/>
      <c r="F82" s="523"/>
      <c r="G82" s="523"/>
      <c r="H82" s="523"/>
      <c r="I82" s="523"/>
    </row>
    <row r="83" spans="1:9" s="519" customFormat="1">
      <c r="A83" s="106"/>
      <c r="B83" s="522"/>
      <c r="C83" s="106"/>
      <c r="D83" s="523"/>
      <c r="E83" s="523"/>
      <c r="F83" s="523"/>
      <c r="G83" s="523"/>
      <c r="H83" s="523"/>
      <c r="I83" s="523"/>
    </row>
    <row r="84" spans="1:9" s="519" customFormat="1">
      <c r="A84" s="106"/>
      <c r="B84" s="522"/>
      <c r="C84" s="106"/>
      <c r="D84" s="523"/>
      <c r="E84" s="523"/>
      <c r="F84" s="523"/>
      <c r="G84" s="523"/>
      <c r="H84" s="523"/>
      <c r="I84" s="523"/>
    </row>
    <row r="85" spans="1:9" s="519" customFormat="1">
      <c r="A85" s="106"/>
      <c r="B85" s="522"/>
      <c r="C85" s="106"/>
      <c r="D85" s="523"/>
      <c r="E85" s="523"/>
      <c r="F85" s="523"/>
      <c r="G85" s="523"/>
      <c r="H85" s="523"/>
      <c r="I85" s="523"/>
    </row>
    <row r="86" spans="1:9" s="519" customFormat="1">
      <c r="A86" s="106"/>
      <c r="B86" s="522"/>
      <c r="C86" s="106"/>
      <c r="D86" s="523"/>
      <c r="E86" s="523"/>
      <c r="F86" s="523"/>
      <c r="G86" s="523"/>
      <c r="H86" s="523"/>
      <c r="I86" s="523"/>
    </row>
    <row r="87" spans="1:9" s="519" customFormat="1">
      <c r="A87" s="106"/>
      <c r="B87" s="522"/>
      <c r="C87" s="106"/>
      <c r="D87" s="523"/>
      <c r="E87" s="523"/>
      <c r="F87" s="523"/>
      <c r="G87" s="523"/>
      <c r="H87" s="523"/>
      <c r="I87" s="523"/>
    </row>
    <row r="88" spans="1:9" s="519" customFormat="1">
      <c r="A88" s="106"/>
      <c r="B88" s="522"/>
      <c r="C88" s="106"/>
      <c r="D88" s="523"/>
      <c r="E88" s="523"/>
      <c r="F88" s="523"/>
      <c r="G88" s="523"/>
      <c r="H88" s="523"/>
      <c r="I88" s="523"/>
    </row>
    <row r="89" spans="1:9" s="519" customFormat="1">
      <c r="A89" s="106"/>
      <c r="B89" s="522"/>
      <c r="C89" s="106"/>
      <c r="D89" s="523"/>
      <c r="E89" s="523"/>
      <c r="F89" s="523"/>
      <c r="G89" s="523"/>
      <c r="H89" s="523"/>
      <c r="I89" s="523"/>
    </row>
    <row r="90" spans="1:9" s="519" customFormat="1">
      <c r="A90" s="106"/>
      <c r="B90" s="522"/>
      <c r="C90" s="106"/>
      <c r="D90" s="523"/>
      <c r="E90" s="523"/>
      <c r="F90" s="523"/>
      <c r="G90" s="523"/>
      <c r="H90" s="523"/>
      <c r="I90" s="523"/>
    </row>
    <row r="91" spans="1:9" s="519" customFormat="1">
      <c r="A91" s="106"/>
      <c r="B91" s="522"/>
      <c r="C91" s="106"/>
      <c r="D91" s="523"/>
      <c r="E91" s="523"/>
      <c r="F91" s="523"/>
      <c r="G91" s="523"/>
      <c r="H91" s="523"/>
      <c r="I91" s="523"/>
    </row>
    <row r="92" spans="1:9" s="519" customFormat="1">
      <c r="A92" s="106"/>
      <c r="B92" s="522"/>
      <c r="C92" s="106"/>
      <c r="D92" s="523"/>
      <c r="E92" s="523"/>
      <c r="F92" s="523"/>
      <c r="G92" s="523"/>
      <c r="H92" s="523"/>
      <c r="I92" s="523"/>
    </row>
    <row r="93" spans="1:9" s="519" customFormat="1">
      <c r="A93" s="106"/>
      <c r="B93" s="522"/>
      <c r="C93" s="106"/>
      <c r="D93" s="523"/>
      <c r="E93" s="523"/>
      <c r="F93" s="523"/>
      <c r="G93" s="523"/>
      <c r="H93" s="523"/>
      <c r="I93" s="523"/>
    </row>
    <row r="94" spans="1:9" s="519" customFormat="1">
      <c r="A94" s="106"/>
      <c r="B94" s="522"/>
      <c r="C94" s="106"/>
      <c r="D94" s="523"/>
      <c r="E94" s="523"/>
      <c r="F94" s="523"/>
      <c r="G94" s="523"/>
      <c r="H94" s="523"/>
      <c r="I94" s="523"/>
    </row>
    <row r="95" spans="1:9" s="519" customFormat="1">
      <c r="A95" s="106"/>
      <c r="B95" s="522"/>
      <c r="C95" s="106"/>
      <c r="D95" s="523"/>
      <c r="E95" s="523"/>
      <c r="F95" s="523"/>
      <c r="G95" s="523"/>
      <c r="H95" s="523"/>
      <c r="I95" s="523"/>
    </row>
    <row r="96" spans="1:9" s="519" customFormat="1">
      <c r="A96" s="106"/>
      <c r="B96" s="522"/>
      <c r="C96" s="106"/>
      <c r="D96" s="523"/>
      <c r="E96" s="523"/>
      <c r="F96" s="523"/>
      <c r="G96" s="523"/>
      <c r="H96" s="523"/>
      <c r="I96" s="523"/>
    </row>
    <row r="97" spans="1:9" s="519" customFormat="1">
      <c r="A97" s="106"/>
      <c r="B97" s="522"/>
      <c r="C97" s="106"/>
      <c r="D97" s="523"/>
      <c r="E97" s="523"/>
      <c r="F97" s="523"/>
      <c r="G97" s="523"/>
      <c r="H97" s="523"/>
      <c r="I97" s="523"/>
    </row>
    <row r="98" spans="1:9" s="519" customFormat="1">
      <c r="A98" s="106"/>
      <c r="B98" s="522"/>
      <c r="C98" s="106"/>
      <c r="D98" s="523"/>
      <c r="E98" s="523"/>
      <c r="F98" s="523"/>
      <c r="G98" s="523"/>
      <c r="H98" s="523"/>
      <c r="I98" s="523"/>
    </row>
    <row r="99" spans="1:9" s="519" customFormat="1">
      <c r="A99" s="106"/>
      <c r="B99" s="522"/>
      <c r="C99" s="106"/>
      <c r="D99" s="523"/>
      <c r="E99" s="523"/>
      <c r="F99" s="523"/>
      <c r="G99" s="523"/>
      <c r="H99" s="523"/>
      <c r="I99" s="523"/>
    </row>
    <row r="100" spans="1:9" s="519" customFormat="1">
      <c r="A100" s="106"/>
      <c r="B100" s="522"/>
      <c r="C100" s="106"/>
      <c r="D100" s="523"/>
      <c r="E100" s="523"/>
      <c r="F100" s="523"/>
      <c r="G100" s="523"/>
      <c r="H100" s="523"/>
      <c r="I100" s="523"/>
    </row>
    <row r="101" spans="1:9" s="519" customFormat="1">
      <c r="A101" s="106"/>
      <c r="B101" s="522"/>
      <c r="C101" s="106"/>
      <c r="D101" s="523"/>
      <c r="E101" s="523"/>
      <c r="F101" s="523"/>
      <c r="G101" s="523"/>
      <c r="H101" s="523"/>
      <c r="I101" s="523"/>
    </row>
    <row r="102" spans="1:9" s="519" customFormat="1">
      <c r="A102" s="106"/>
      <c r="B102" s="522"/>
      <c r="C102" s="106"/>
      <c r="D102" s="523"/>
      <c r="E102" s="523"/>
      <c r="F102" s="523"/>
      <c r="G102" s="523"/>
      <c r="H102" s="523"/>
      <c r="I102" s="523"/>
    </row>
    <row r="103" spans="1:9" s="519" customFormat="1">
      <c r="A103" s="106"/>
      <c r="B103" s="522"/>
      <c r="C103" s="106"/>
      <c r="D103" s="523"/>
      <c r="E103" s="523"/>
      <c r="F103" s="523"/>
      <c r="G103" s="523"/>
      <c r="H103" s="523"/>
      <c r="I103" s="523"/>
    </row>
    <row r="104" spans="1:9" s="519" customFormat="1">
      <c r="A104" s="106"/>
      <c r="B104" s="522"/>
      <c r="C104" s="106"/>
      <c r="D104" s="523"/>
      <c r="E104" s="523"/>
      <c r="F104" s="523"/>
      <c r="G104" s="523"/>
      <c r="H104" s="523"/>
      <c r="I104" s="523"/>
    </row>
    <row r="105" spans="1:9" s="519" customFormat="1">
      <c r="A105" s="106"/>
      <c r="B105" s="522"/>
      <c r="C105" s="106"/>
      <c r="D105" s="523"/>
      <c r="E105" s="523"/>
      <c r="F105" s="523"/>
      <c r="G105" s="523"/>
      <c r="H105" s="523"/>
      <c r="I105" s="523"/>
    </row>
    <row r="106" spans="1:9" s="519" customFormat="1">
      <c r="A106" s="106"/>
      <c r="B106" s="522"/>
      <c r="C106" s="106"/>
      <c r="D106" s="523"/>
      <c r="E106" s="523"/>
      <c r="F106" s="523"/>
      <c r="G106" s="523"/>
      <c r="H106" s="523"/>
      <c r="I106" s="523"/>
    </row>
    <row r="107" spans="1:9" s="519" customFormat="1">
      <c r="A107" s="106"/>
      <c r="B107" s="522"/>
      <c r="C107" s="106"/>
      <c r="D107" s="523"/>
      <c r="E107" s="523"/>
      <c r="F107" s="523"/>
      <c r="G107" s="523"/>
      <c r="H107" s="523"/>
      <c r="I107" s="523"/>
    </row>
    <row r="108" spans="1:9" s="519" customFormat="1">
      <c r="A108" s="106"/>
      <c r="B108" s="522"/>
      <c r="C108" s="106"/>
      <c r="D108" s="523"/>
      <c r="E108" s="523"/>
      <c r="F108" s="523"/>
      <c r="G108" s="523"/>
      <c r="H108" s="523"/>
      <c r="I108" s="523"/>
    </row>
    <row r="109" spans="1:9" s="519" customFormat="1">
      <c r="A109" s="106"/>
      <c r="B109" s="522"/>
      <c r="C109" s="106"/>
      <c r="D109" s="523"/>
      <c r="E109" s="523"/>
      <c r="F109" s="523"/>
      <c r="G109" s="523"/>
      <c r="H109" s="523"/>
      <c r="I109" s="523"/>
    </row>
    <row r="110" spans="1:9" s="519" customFormat="1">
      <c r="A110" s="106"/>
      <c r="B110" s="522"/>
      <c r="C110" s="106"/>
      <c r="D110" s="523"/>
      <c r="E110" s="523"/>
      <c r="F110" s="523"/>
      <c r="G110" s="523"/>
      <c r="H110" s="523"/>
      <c r="I110" s="523"/>
    </row>
    <row r="111" spans="1:9" s="519" customFormat="1">
      <c r="A111" s="106"/>
      <c r="B111" s="522"/>
      <c r="C111" s="106"/>
      <c r="D111" s="523"/>
      <c r="E111" s="523"/>
      <c r="F111" s="523"/>
      <c r="G111" s="523"/>
      <c r="H111" s="523"/>
      <c r="I111" s="523"/>
    </row>
    <row r="112" spans="1:9" s="519" customFormat="1">
      <c r="A112" s="106"/>
      <c r="B112" s="522"/>
      <c r="C112" s="106"/>
      <c r="D112" s="523"/>
      <c r="E112" s="523"/>
      <c r="F112" s="523"/>
      <c r="G112" s="523"/>
      <c r="H112" s="523"/>
      <c r="I112" s="523"/>
    </row>
    <row r="113" spans="1:9" s="519" customFormat="1">
      <c r="A113" s="106"/>
      <c r="B113" s="522"/>
      <c r="C113" s="106"/>
      <c r="D113" s="523"/>
      <c r="E113" s="523"/>
      <c r="F113" s="523"/>
      <c r="G113" s="523"/>
      <c r="H113" s="523"/>
      <c r="I113" s="523"/>
    </row>
    <row r="114" spans="1:9" s="519" customFormat="1">
      <c r="A114" s="106"/>
      <c r="B114" s="522"/>
      <c r="C114" s="106"/>
      <c r="D114" s="523"/>
      <c r="E114" s="523"/>
      <c r="F114" s="523"/>
      <c r="G114" s="523"/>
      <c r="H114" s="523"/>
      <c r="I114" s="523"/>
    </row>
    <row r="115" spans="1:9" s="519" customFormat="1">
      <c r="A115" s="106"/>
      <c r="B115" s="522"/>
      <c r="C115" s="106"/>
      <c r="D115" s="523"/>
      <c r="E115" s="523"/>
      <c r="F115" s="523"/>
      <c r="G115" s="523"/>
      <c r="H115" s="523"/>
      <c r="I115" s="523"/>
    </row>
    <row r="116" spans="1:9" s="519" customFormat="1">
      <c r="A116" s="106"/>
      <c r="B116" s="522"/>
      <c r="C116" s="106"/>
      <c r="D116" s="523"/>
      <c r="E116" s="523"/>
      <c r="F116" s="523"/>
      <c r="G116" s="523"/>
      <c r="H116" s="523"/>
      <c r="I116" s="523"/>
    </row>
    <row r="117" spans="1:9" s="519" customFormat="1">
      <c r="A117" s="106"/>
      <c r="B117" s="522"/>
      <c r="C117" s="106"/>
      <c r="D117" s="523"/>
      <c r="E117" s="523"/>
      <c r="F117" s="523"/>
      <c r="G117" s="523"/>
      <c r="H117" s="523"/>
      <c r="I117" s="523"/>
    </row>
    <row r="118" spans="1:9" s="519" customFormat="1">
      <c r="A118" s="106"/>
      <c r="B118" s="522"/>
      <c r="C118" s="106"/>
      <c r="D118" s="523"/>
      <c r="E118" s="523"/>
      <c r="F118" s="523"/>
      <c r="G118" s="523"/>
      <c r="H118" s="523"/>
      <c r="I118" s="523"/>
    </row>
    <row r="119" spans="1:9" s="519" customFormat="1">
      <c r="A119" s="106"/>
      <c r="B119" s="522"/>
      <c r="C119" s="106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topLeftCell="A22" workbookViewId="0">
      <selection activeCell="F149" sqref="F149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4" t="s">
        <v>821</v>
      </c>
      <c r="B2" s="144"/>
      <c r="C2" s="144"/>
      <c r="D2" s="144"/>
      <c r="E2" s="144"/>
      <c r="F2" s="144"/>
    </row>
    <row r="3" spans="1:15" ht="12.75" customHeight="1">
      <c r="A3" s="144" t="s">
        <v>822</v>
      </c>
      <c r="B3" s="144"/>
      <c r="C3" s="144"/>
      <c r="D3" s="144"/>
      <c r="E3" s="144"/>
      <c r="F3" s="144"/>
    </row>
    <row r="4" spans="1:15" ht="12.75" customHeight="1">
      <c r="A4" s="24"/>
      <c r="B4" s="23"/>
      <c r="C4" s="24"/>
      <c r="D4" s="24"/>
      <c r="E4" s="24"/>
      <c r="F4" s="24"/>
    </row>
    <row r="5" spans="1:15" ht="12.75" customHeight="1">
      <c r="A5" s="25" t="s">
        <v>384</v>
      </c>
      <c r="B5" s="630" t="str">
        <f>'справка №1-БАЛАНС'!E3</f>
        <v>"Параходство Българско речно плаване" АД</v>
      </c>
      <c r="C5" s="630"/>
      <c r="D5" s="630"/>
      <c r="E5" s="568" t="s">
        <v>2</v>
      </c>
      <c r="F5" s="450">
        <f>'справка №1-БАЛАНС'!H3</f>
        <v>827183719</v>
      </c>
    </row>
    <row r="6" spans="1:15" ht="15" customHeight="1">
      <c r="A6" s="26" t="s">
        <v>823</v>
      </c>
      <c r="B6" s="631" t="str">
        <f>'справка №1-БАЛАНС'!E5</f>
        <v>второ тримесечие 2015 г.</v>
      </c>
      <c r="C6" s="631"/>
      <c r="D6" s="508"/>
      <c r="E6" s="567" t="s">
        <v>4</v>
      </c>
      <c r="F6" s="509" t="str">
        <f>'справка №1-БАЛАНС'!H4</f>
        <v xml:space="preserve"> 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7"/>
      <c r="C7" s="28"/>
      <c r="D7" s="28"/>
      <c r="E7" s="28"/>
      <c r="F7" s="29" t="s">
        <v>276</v>
      </c>
      <c r="G7" s="28"/>
      <c r="H7" s="28"/>
      <c r="I7" s="28"/>
      <c r="J7" s="28"/>
      <c r="K7" s="28"/>
      <c r="L7" s="28"/>
      <c r="M7" s="28"/>
    </row>
    <row r="8" spans="1:15" s="513" customFormat="1" ht="51">
      <c r="A8" s="30" t="s">
        <v>824</v>
      </c>
      <c r="B8" s="31" t="s">
        <v>8</v>
      </c>
      <c r="C8" s="32" t="s">
        <v>825</v>
      </c>
      <c r="D8" s="32" t="s">
        <v>826</v>
      </c>
      <c r="E8" s="32" t="s">
        <v>827</v>
      </c>
      <c r="F8" s="32" t="s">
        <v>828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2" t="s">
        <v>14</v>
      </c>
      <c r="B9" s="31" t="s">
        <v>15</v>
      </c>
      <c r="C9" s="32">
        <v>1</v>
      </c>
      <c r="D9" s="32">
        <v>2</v>
      </c>
      <c r="E9" s="32">
        <v>3</v>
      </c>
      <c r="F9" s="32">
        <v>4</v>
      </c>
    </row>
    <row r="10" spans="1:15" ht="14.25" customHeight="1">
      <c r="A10" s="33" t="s">
        <v>829</v>
      </c>
      <c r="B10" s="34"/>
      <c r="C10" s="428"/>
      <c r="D10" s="428"/>
      <c r="E10" s="428"/>
      <c r="F10" s="428"/>
    </row>
    <row r="11" spans="1:15" ht="18" customHeight="1">
      <c r="A11" s="35" t="s">
        <v>830</v>
      </c>
      <c r="B11" s="36"/>
      <c r="C11" s="428"/>
      <c r="D11" s="428"/>
      <c r="E11" s="428"/>
      <c r="F11" s="428"/>
    </row>
    <row r="12" spans="1:15" ht="14.25" customHeight="1">
      <c r="A12" s="35" t="s">
        <v>831</v>
      </c>
      <c r="B12" s="36"/>
      <c r="C12" s="440"/>
      <c r="D12" s="440"/>
      <c r="E12" s="440"/>
      <c r="F12" s="442">
        <f>C12-E12</f>
        <v>0</v>
      </c>
    </row>
    <row r="13" spans="1:15">
      <c r="A13" s="35" t="s">
        <v>832</v>
      </c>
      <c r="B13" s="36"/>
      <c r="C13" s="440"/>
      <c r="D13" s="440"/>
      <c r="E13" s="440"/>
      <c r="F13" s="442">
        <f t="shared" ref="F13:F26" si="0">C13-E13</f>
        <v>0</v>
      </c>
    </row>
    <row r="14" spans="1:15">
      <c r="A14" s="35" t="s">
        <v>550</v>
      </c>
      <c r="B14" s="36"/>
      <c r="C14" s="440"/>
      <c r="D14" s="440"/>
      <c r="E14" s="440"/>
      <c r="F14" s="442">
        <f t="shared" si="0"/>
        <v>0</v>
      </c>
    </row>
    <row r="15" spans="1:15">
      <c r="A15" s="35" t="s">
        <v>553</v>
      </c>
      <c r="B15" s="36"/>
      <c r="C15" s="440"/>
      <c r="D15" s="440"/>
      <c r="E15" s="440"/>
      <c r="F15" s="442">
        <f t="shared" si="0"/>
        <v>0</v>
      </c>
    </row>
    <row r="16" spans="1:15">
      <c r="A16" s="35">
        <v>5</v>
      </c>
      <c r="B16" s="36"/>
      <c r="C16" s="440"/>
      <c r="D16" s="440"/>
      <c r="E16" s="440"/>
      <c r="F16" s="442">
        <f t="shared" si="0"/>
        <v>0</v>
      </c>
    </row>
    <row r="17" spans="1:16">
      <c r="A17" s="35">
        <v>6</v>
      </c>
      <c r="B17" s="36"/>
      <c r="C17" s="440"/>
      <c r="D17" s="440"/>
      <c r="E17" s="440"/>
      <c r="F17" s="442">
        <f t="shared" si="0"/>
        <v>0</v>
      </c>
    </row>
    <row r="18" spans="1:16">
      <c r="A18" s="35">
        <v>7</v>
      </c>
      <c r="B18" s="36"/>
      <c r="C18" s="440"/>
      <c r="D18" s="440"/>
      <c r="E18" s="440"/>
      <c r="F18" s="442">
        <f t="shared" si="0"/>
        <v>0</v>
      </c>
    </row>
    <row r="19" spans="1:16">
      <c r="A19" s="35">
        <v>8</v>
      </c>
      <c r="B19" s="36"/>
      <c r="C19" s="440"/>
      <c r="D19" s="440"/>
      <c r="E19" s="440"/>
      <c r="F19" s="442">
        <f t="shared" si="0"/>
        <v>0</v>
      </c>
    </row>
    <row r="20" spans="1:16">
      <c r="A20" s="35">
        <v>9</v>
      </c>
      <c r="B20" s="36"/>
      <c r="C20" s="440"/>
      <c r="D20" s="440"/>
      <c r="E20" s="440"/>
      <c r="F20" s="442">
        <f t="shared" si="0"/>
        <v>0</v>
      </c>
    </row>
    <row r="21" spans="1:16">
      <c r="A21" s="35">
        <v>10</v>
      </c>
      <c r="B21" s="36"/>
      <c r="C21" s="440"/>
      <c r="D21" s="440"/>
      <c r="E21" s="440"/>
      <c r="F21" s="442">
        <f t="shared" si="0"/>
        <v>0</v>
      </c>
    </row>
    <row r="22" spans="1:16">
      <c r="A22" s="35">
        <v>11</v>
      </c>
      <c r="B22" s="36"/>
      <c r="C22" s="440"/>
      <c r="D22" s="440"/>
      <c r="E22" s="440"/>
      <c r="F22" s="442">
        <f t="shared" si="0"/>
        <v>0</v>
      </c>
    </row>
    <row r="23" spans="1:16">
      <c r="A23" s="35">
        <v>12</v>
      </c>
      <c r="B23" s="36"/>
      <c r="C23" s="440"/>
      <c r="D23" s="440"/>
      <c r="E23" s="440"/>
      <c r="F23" s="442">
        <f t="shared" si="0"/>
        <v>0</v>
      </c>
    </row>
    <row r="24" spans="1:16">
      <c r="A24" s="35">
        <v>13</v>
      </c>
      <c r="B24" s="36"/>
      <c r="C24" s="440"/>
      <c r="D24" s="440"/>
      <c r="E24" s="440"/>
      <c r="F24" s="442">
        <f t="shared" si="0"/>
        <v>0</v>
      </c>
    </row>
    <row r="25" spans="1:16" ht="12" customHeight="1">
      <c r="A25" s="35">
        <v>14</v>
      </c>
      <c r="B25" s="36"/>
      <c r="C25" s="440"/>
      <c r="D25" s="440"/>
      <c r="E25" s="440"/>
      <c r="F25" s="442">
        <f t="shared" si="0"/>
        <v>0</v>
      </c>
    </row>
    <row r="26" spans="1:16">
      <c r="A26" s="35">
        <v>15</v>
      </c>
      <c r="B26" s="36"/>
      <c r="C26" s="440"/>
      <c r="D26" s="440"/>
      <c r="E26" s="440"/>
      <c r="F26" s="442">
        <f t="shared" si="0"/>
        <v>0</v>
      </c>
    </row>
    <row r="27" spans="1:16" ht="11.25" customHeight="1">
      <c r="A27" s="37" t="s">
        <v>565</v>
      </c>
      <c r="B27" s="38" t="s">
        <v>833</v>
      </c>
      <c r="C27" s="428">
        <f>SUM(C12:C26)</f>
        <v>0</v>
      </c>
      <c r="D27" s="428"/>
      <c r="E27" s="428">
        <f>SUM(E12:E26)</f>
        <v>0</v>
      </c>
      <c r="F27" s="441">
        <f>SUM(F12:F26)</f>
        <v>0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customHeight="1">
      <c r="A28" s="35" t="s">
        <v>834</v>
      </c>
      <c r="B28" s="39"/>
      <c r="C28" s="428"/>
      <c r="D28" s="428"/>
      <c r="E28" s="428"/>
      <c r="F28" s="441"/>
    </row>
    <row r="29" spans="1:16">
      <c r="A29" s="35" t="s">
        <v>880</v>
      </c>
      <c r="B29" s="39"/>
      <c r="C29" s="440"/>
      <c r="D29" s="440">
        <v>50</v>
      </c>
      <c r="E29" s="440"/>
      <c r="F29" s="442">
        <f>C29-E29</f>
        <v>0</v>
      </c>
    </row>
    <row r="30" spans="1:16">
      <c r="A30" s="35" t="s">
        <v>547</v>
      </c>
      <c r="B30" s="39"/>
      <c r="C30" s="440"/>
      <c r="D30" s="440"/>
      <c r="E30" s="440"/>
      <c r="F30" s="442">
        <f t="shared" ref="F30:F43" si="1">C30-E30</f>
        <v>0</v>
      </c>
    </row>
    <row r="31" spans="1:16">
      <c r="A31" s="35" t="s">
        <v>550</v>
      </c>
      <c r="B31" s="39"/>
      <c r="C31" s="440"/>
      <c r="D31" s="440"/>
      <c r="E31" s="440"/>
      <c r="F31" s="442">
        <f t="shared" si="1"/>
        <v>0</v>
      </c>
    </row>
    <row r="32" spans="1:16">
      <c r="A32" s="35" t="s">
        <v>553</v>
      </c>
      <c r="B32" s="39"/>
      <c r="C32" s="440"/>
      <c r="D32" s="440"/>
      <c r="E32" s="440"/>
      <c r="F32" s="442">
        <f t="shared" si="1"/>
        <v>0</v>
      </c>
    </row>
    <row r="33" spans="1:16">
      <c r="A33" s="35">
        <v>5</v>
      </c>
      <c r="B33" s="36"/>
      <c r="C33" s="440"/>
      <c r="D33" s="440"/>
      <c r="E33" s="440"/>
      <c r="F33" s="442">
        <f t="shared" si="1"/>
        <v>0</v>
      </c>
    </row>
    <row r="34" spans="1:16">
      <c r="A34" s="35">
        <v>6</v>
      </c>
      <c r="B34" s="36"/>
      <c r="C34" s="440"/>
      <c r="D34" s="440"/>
      <c r="E34" s="440"/>
      <c r="F34" s="442">
        <f t="shared" si="1"/>
        <v>0</v>
      </c>
    </row>
    <row r="35" spans="1:16">
      <c r="A35" s="35">
        <v>7</v>
      </c>
      <c r="B35" s="36"/>
      <c r="C35" s="440"/>
      <c r="D35" s="440"/>
      <c r="E35" s="440"/>
      <c r="F35" s="442">
        <f t="shared" si="1"/>
        <v>0</v>
      </c>
    </row>
    <row r="36" spans="1:16">
      <c r="A36" s="35">
        <v>8</v>
      </c>
      <c r="B36" s="36"/>
      <c r="C36" s="440"/>
      <c r="D36" s="440"/>
      <c r="E36" s="440"/>
      <c r="F36" s="442">
        <f t="shared" si="1"/>
        <v>0</v>
      </c>
    </row>
    <row r="37" spans="1:16">
      <c r="A37" s="35">
        <v>9</v>
      </c>
      <c r="B37" s="36"/>
      <c r="C37" s="440"/>
      <c r="D37" s="440"/>
      <c r="E37" s="440"/>
      <c r="F37" s="442">
        <f t="shared" si="1"/>
        <v>0</v>
      </c>
    </row>
    <row r="38" spans="1:16">
      <c r="A38" s="35">
        <v>10</v>
      </c>
      <c r="B38" s="36"/>
      <c r="C38" s="440"/>
      <c r="D38" s="440"/>
      <c r="E38" s="440"/>
      <c r="F38" s="442">
        <f t="shared" si="1"/>
        <v>0</v>
      </c>
    </row>
    <row r="39" spans="1:16">
      <c r="A39" s="35">
        <v>11</v>
      </c>
      <c r="B39" s="36"/>
      <c r="C39" s="440"/>
      <c r="D39" s="440"/>
      <c r="E39" s="440"/>
      <c r="F39" s="442">
        <f t="shared" si="1"/>
        <v>0</v>
      </c>
    </row>
    <row r="40" spans="1:16">
      <c r="A40" s="35">
        <v>12</v>
      </c>
      <c r="B40" s="36"/>
      <c r="C40" s="440"/>
      <c r="D40" s="440"/>
      <c r="E40" s="440"/>
      <c r="F40" s="442">
        <f t="shared" si="1"/>
        <v>0</v>
      </c>
    </row>
    <row r="41" spans="1:16">
      <c r="A41" s="35">
        <v>13</v>
      </c>
      <c r="B41" s="36"/>
      <c r="C41" s="440"/>
      <c r="D41" s="440"/>
      <c r="E41" s="440"/>
      <c r="F41" s="442">
        <f t="shared" si="1"/>
        <v>0</v>
      </c>
    </row>
    <row r="42" spans="1:16" ht="12" customHeight="1">
      <c r="A42" s="35">
        <v>14</v>
      </c>
      <c r="B42" s="36"/>
      <c r="C42" s="440"/>
      <c r="D42" s="440"/>
      <c r="E42" s="440"/>
      <c r="F42" s="442">
        <f t="shared" si="1"/>
        <v>0</v>
      </c>
    </row>
    <row r="43" spans="1:16">
      <c r="A43" s="35">
        <v>15</v>
      </c>
      <c r="B43" s="36"/>
      <c r="C43" s="440"/>
      <c r="D43" s="440"/>
      <c r="E43" s="440"/>
      <c r="F43" s="442">
        <f t="shared" si="1"/>
        <v>0</v>
      </c>
    </row>
    <row r="44" spans="1:16" ht="15" customHeight="1">
      <c r="A44" s="37" t="s">
        <v>582</v>
      </c>
      <c r="B44" s="38" t="s">
        <v>835</v>
      </c>
      <c r="C44" s="428">
        <f>SUM(C29:C43)</f>
        <v>0</v>
      </c>
      <c r="D44" s="428"/>
      <c r="E44" s="428">
        <f>SUM(E29:E43)</f>
        <v>0</v>
      </c>
      <c r="F44" s="441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customHeight="1">
      <c r="A45" s="35" t="s">
        <v>836</v>
      </c>
      <c r="B45" s="39"/>
      <c r="C45" s="428"/>
      <c r="D45" s="428"/>
      <c r="E45" s="428"/>
      <c r="F45" s="441"/>
    </row>
    <row r="46" spans="1:16">
      <c r="A46" s="35" t="s">
        <v>879</v>
      </c>
      <c r="B46" s="39"/>
      <c r="C46" s="440">
        <v>2061</v>
      </c>
      <c r="D46" s="440">
        <v>41</v>
      </c>
      <c r="E46" s="440"/>
      <c r="F46" s="442">
        <f>C46-E46</f>
        <v>2061</v>
      </c>
    </row>
    <row r="47" spans="1:16">
      <c r="A47" s="35" t="s">
        <v>547</v>
      </c>
      <c r="B47" s="39"/>
      <c r="C47" s="440"/>
      <c r="D47" s="440"/>
      <c r="E47" s="440"/>
      <c r="F47" s="442">
        <f t="shared" ref="F47:F60" si="2">C47-E47</f>
        <v>0</v>
      </c>
    </row>
    <row r="48" spans="1:16">
      <c r="A48" s="35" t="s">
        <v>550</v>
      </c>
      <c r="B48" s="39"/>
      <c r="C48" s="440"/>
      <c r="D48" s="440"/>
      <c r="E48" s="440"/>
      <c r="F48" s="442">
        <f t="shared" si="2"/>
        <v>0</v>
      </c>
    </row>
    <row r="49" spans="1:16">
      <c r="A49" s="35" t="s">
        <v>553</v>
      </c>
      <c r="B49" s="39"/>
      <c r="C49" s="440"/>
      <c r="D49" s="440"/>
      <c r="E49" s="440"/>
      <c r="F49" s="442">
        <f t="shared" si="2"/>
        <v>0</v>
      </c>
    </row>
    <row r="50" spans="1:16">
      <c r="A50" s="35">
        <v>5</v>
      </c>
      <c r="B50" s="36"/>
      <c r="C50" s="440"/>
      <c r="D50" s="440"/>
      <c r="E50" s="440"/>
      <c r="F50" s="442">
        <f t="shared" si="2"/>
        <v>0</v>
      </c>
    </row>
    <row r="51" spans="1:16">
      <c r="A51" s="35">
        <v>6</v>
      </c>
      <c r="B51" s="36"/>
      <c r="C51" s="440"/>
      <c r="D51" s="440"/>
      <c r="E51" s="440"/>
      <c r="F51" s="442">
        <f t="shared" si="2"/>
        <v>0</v>
      </c>
    </row>
    <row r="52" spans="1:16">
      <c r="A52" s="35">
        <v>7</v>
      </c>
      <c r="B52" s="36"/>
      <c r="C52" s="440"/>
      <c r="D52" s="440"/>
      <c r="E52" s="440"/>
      <c r="F52" s="442">
        <f t="shared" si="2"/>
        <v>0</v>
      </c>
    </row>
    <row r="53" spans="1:16">
      <c r="A53" s="35">
        <v>8</v>
      </c>
      <c r="B53" s="36"/>
      <c r="C53" s="440"/>
      <c r="D53" s="440"/>
      <c r="E53" s="440"/>
      <c r="F53" s="442">
        <f t="shared" si="2"/>
        <v>0</v>
      </c>
    </row>
    <row r="54" spans="1:16">
      <c r="A54" s="35">
        <v>9</v>
      </c>
      <c r="B54" s="36"/>
      <c r="C54" s="440"/>
      <c r="D54" s="440"/>
      <c r="E54" s="440"/>
      <c r="F54" s="442">
        <f t="shared" si="2"/>
        <v>0</v>
      </c>
    </row>
    <row r="55" spans="1:16">
      <c r="A55" s="35">
        <v>10</v>
      </c>
      <c r="B55" s="36"/>
      <c r="C55" s="440"/>
      <c r="D55" s="440"/>
      <c r="E55" s="440"/>
      <c r="F55" s="442">
        <f t="shared" si="2"/>
        <v>0</v>
      </c>
    </row>
    <row r="56" spans="1:16">
      <c r="A56" s="35">
        <v>11</v>
      </c>
      <c r="B56" s="36"/>
      <c r="C56" s="440"/>
      <c r="D56" s="440"/>
      <c r="E56" s="440"/>
      <c r="F56" s="442">
        <f t="shared" si="2"/>
        <v>0</v>
      </c>
    </row>
    <row r="57" spans="1:16">
      <c r="A57" s="35">
        <v>12</v>
      </c>
      <c r="B57" s="36"/>
      <c r="C57" s="440"/>
      <c r="D57" s="440"/>
      <c r="E57" s="440"/>
      <c r="F57" s="442">
        <f t="shared" si="2"/>
        <v>0</v>
      </c>
    </row>
    <row r="58" spans="1:16">
      <c r="A58" s="35">
        <v>13</v>
      </c>
      <c r="B58" s="36"/>
      <c r="C58" s="440"/>
      <c r="D58" s="440"/>
      <c r="E58" s="440"/>
      <c r="F58" s="442">
        <f t="shared" si="2"/>
        <v>0</v>
      </c>
    </row>
    <row r="59" spans="1:16" ht="12" customHeight="1">
      <c r="A59" s="35">
        <v>14</v>
      </c>
      <c r="B59" s="36"/>
      <c r="C59" s="440"/>
      <c r="D59" s="440"/>
      <c r="E59" s="440"/>
      <c r="F59" s="442">
        <f t="shared" si="2"/>
        <v>0</v>
      </c>
    </row>
    <row r="60" spans="1:16">
      <c r="A60" s="35">
        <v>15</v>
      </c>
      <c r="B60" s="36"/>
      <c r="C60" s="440"/>
      <c r="D60" s="440"/>
      <c r="E60" s="440"/>
      <c r="F60" s="442">
        <f t="shared" si="2"/>
        <v>0</v>
      </c>
    </row>
    <row r="61" spans="1:16" ht="12" customHeight="1">
      <c r="A61" s="37" t="s">
        <v>601</v>
      </c>
      <c r="B61" s="38" t="s">
        <v>837</v>
      </c>
      <c r="C61" s="428">
        <f>SUM(C46:C60)</f>
        <v>2061</v>
      </c>
      <c r="D61" s="428"/>
      <c r="E61" s="428">
        <f>SUM(E46:E60)</f>
        <v>0</v>
      </c>
      <c r="F61" s="441">
        <f>SUM(F46:F60)</f>
        <v>2061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customHeight="1">
      <c r="A62" s="35" t="s">
        <v>838</v>
      </c>
      <c r="B62" s="39"/>
      <c r="C62" s="428"/>
      <c r="D62" s="428"/>
      <c r="E62" s="428"/>
      <c r="F62" s="441"/>
    </row>
    <row r="63" spans="1:16">
      <c r="A63" s="35" t="s">
        <v>881</v>
      </c>
      <c r="B63" s="39"/>
      <c r="C63" s="440">
        <v>7</v>
      </c>
      <c r="D63" s="440"/>
      <c r="E63" s="440"/>
      <c r="F63" s="442">
        <f>C63-E63</f>
        <v>7</v>
      </c>
    </row>
    <row r="64" spans="1:16">
      <c r="A64" s="35" t="s">
        <v>547</v>
      </c>
      <c r="B64" s="39"/>
      <c r="C64" s="440"/>
      <c r="D64" s="440"/>
      <c r="E64" s="440"/>
      <c r="F64" s="442">
        <f t="shared" ref="F64:F77" si="3">C64-E64</f>
        <v>0</v>
      </c>
    </row>
    <row r="65" spans="1:16">
      <c r="A65" s="35" t="s">
        <v>550</v>
      </c>
      <c r="B65" s="39"/>
      <c r="C65" s="440"/>
      <c r="D65" s="440"/>
      <c r="E65" s="440"/>
      <c r="F65" s="442">
        <f t="shared" si="3"/>
        <v>0</v>
      </c>
    </row>
    <row r="66" spans="1:16">
      <c r="A66" s="35" t="s">
        <v>553</v>
      </c>
      <c r="B66" s="39"/>
      <c r="C66" s="440"/>
      <c r="D66" s="440"/>
      <c r="E66" s="440"/>
      <c r="F66" s="442">
        <f t="shared" si="3"/>
        <v>0</v>
      </c>
    </row>
    <row r="67" spans="1:16">
      <c r="A67" s="35">
        <v>5</v>
      </c>
      <c r="B67" s="36"/>
      <c r="C67" s="440"/>
      <c r="D67" s="440"/>
      <c r="E67" s="440"/>
      <c r="F67" s="442">
        <f t="shared" si="3"/>
        <v>0</v>
      </c>
    </row>
    <row r="68" spans="1:16">
      <c r="A68" s="35">
        <v>6</v>
      </c>
      <c r="B68" s="36"/>
      <c r="C68" s="440"/>
      <c r="D68" s="440"/>
      <c r="E68" s="440"/>
      <c r="F68" s="442">
        <f t="shared" si="3"/>
        <v>0</v>
      </c>
    </row>
    <row r="69" spans="1:16">
      <c r="A69" s="35">
        <v>7</v>
      </c>
      <c r="B69" s="36"/>
      <c r="C69" s="440"/>
      <c r="D69" s="440"/>
      <c r="E69" s="440"/>
      <c r="F69" s="442">
        <f t="shared" si="3"/>
        <v>0</v>
      </c>
    </row>
    <row r="70" spans="1:16">
      <c r="A70" s="35">
        <v>8</v>
      </c>
      <c r="B70" s="36"/>
      <c r="C70" s="440"/>
      <c r="D70" s="440"/>
      <c r="E70" s="440"/>
      <c r="F70" s="442">
        <f t="shared" si="3"/>
        <v>0</v>
      </c>
    </row>
    <row r="71" spans="1:16">
      <c r="A71" s="35">
        <v>9</v>
      </c>
      <c r="B71" s="36"/>
      <c r="C71" s="440"/>
      <c r="D71" s="440"/>
      <c r="E71" s="440"/>
      <c r="F71" s="442">
        <f t="shared" si="3"/>
        <v>0</v>
      </c>
    </row>
    <row r="72" spans="1:16">
      <c r="A72" s="35">
        <v>10</v>
      </c>
      <c r="B72" s="36"/>
      <c r="C72" s="440"/>
      <c r="D72" s="440"/>
      <c r="E72" s="440"/>
      <c r="F72" s="442">
        <f t="shared" si="3"/>
        <v>0</v>
      </c>
    </row>
    <row r="73" spans="1:16">
      <c r="A73" s="35">
        <v>11</v>
      </c>
      <c r="B73" s="36"/>
      <c r="C73" s="440"/>
      <c r="D73" s="440"/>
      <c r="E73" s="440"/>
      <c r="F73" s="442">
        <f t="shared" si="3"/>
        <v>0</v>
      </c>
    </row>
    <row r="74" spans="1:16">
      <c r="A74" s="35">
        <v>12</v>
      </c>
      <c r="B74" s="36"/>
      <c r="C74" s="440"/>
      <c r="D74" s="440"/>
      <c r="E74" s="440"/>
      <c r="F74" s="442">
        <f t="shared" si="3"/>
        <v>0</v>
      </c>
    </row>
    <row r="75" spans="1:16">
      <c r="A75" s="35">
        <v>13</v>
      </c>
      <c r="B75" s="36"/>
      <c r="C75" s="440"/>
      <c r="D75" s="440"/>
      <c r="E75" s="440"/>
      <c r="F75" s="442">
        <f t="shared" si="3"/>
        <v>0</v>
      </c>
    </row>
    <row r="76" spans="1:16" ht="12" customHeight="1">
      <c r="A76" s="35">
        <v>14</v>
      </c>
      <c r="B76" s="36"/>
      <c r="C76" s="440"/>
      <c r="D76" s="440"/>
      <c r="E76" s="440"/>
      <c r="F76" s="442">
        <f t="shared" si="3"/>
        <v>0</v>
      </c>
    </row>
    <row r="77" spans="1:16">
      <c r="A77" s="35">
        <v>15</v>
      </c>
      <c r="B77" s="36"/>
      <c r="C77" s="440"/>
      <c r="D77" s="440"/>
      <c r="E77" s="440"/>
      <c r="F77" s="442">
        <f t="shared" si="3"/>
        <v>0</v>
      </c>
    </row>
    <row r="78" spans="1:16" ht="14.25" customHeight="1">
      <c r="A78" s="37" t="s">
        <v>839</v>
      </c>
      <c r="B78" s="38" t="s">
        <v>840</v>
      </c>
      <c r="C78" s="428">
        <f>SUM(C63:C77)</f>
        <v>7</v>
      </c>
      <c r="D78" s="428"/>
      <c r="E78" s="428">
        <f>SUM(E63:E77)</f>
        <v>0</v>
      </c>
      <c r="F78" s="441">
        <f>SUM(F63:F77)</f>
        <v>7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20.25" customHeight="1">
      <c r="A79" s="40" t="s">
        <v>841</v>
      </c>
      <c r="B79" s="38" t="s">
        <v>842</v>
      </c>
      <c r="C79" s="428">
        <f>C78+C61+C44+C27</f>
        <v>2068</v>
      </c>
      <c r="D79" s="428"/>
      <c r="E79" s="428">
        <f>E78+E61+E44+E27</f>
        <v>0</v>
      </c>
      <c r="F79" s="441">
        <f>F78+F61+F44+F27</f>
        <v>2068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customHeight="1">
      <c r="A80" s="33" t="s">
        <v>843</v>
      </c>
      <c r="B80" s="38"/>
      <c r="C80" s="428"/>
      <c r="D80" s="428"/>
      <c r="E80" s="428"/>
      <c r="F80" s="441"/>
    </row>
    <row r="81" spans="1:6" ht="14.25" customHeight="1">
      <c r="A81" s="35" t="s">
        <v>830</v>
      </c>
      <c r="B81" s="39"/>
      <c r="C81" s="428"/>
      <c r="D81" s="428"/>
      <c r="E81" s="428"/>
      <c r="F81" s="441"/>
    </row>
    <row r="82" spans="1:6">
      <c r="A82" s="35" t="s">
        <v>831</v>
      </c>
      <c r="B82" s="39"/>
      <c r="C82" s="440"/>
      <c r="D82" s="440"/>
      <c r="E82" s="440"/>
      <c r="F82" s="442">
        <f>C82-E82</f>
        <v>0</v>
      </c>
    </row>
    <row r="83" spans="1:6">
      <c r="A83" s="35" t="s">
        <v>832</v>
      </c>
      <c r="B83" s="39"/>
      <c r="C83" s="440"/>
      <c r="D83" s="440"/>
      <c r="E83" s="440"/>
      <c r="F83" s="442">
        <f t="shared" ref="F83:F96" si="4">C83-E83</f>
        <v>0</v>
      </c>
    </row>
    <row r="84" spans="1:6">
      <c r="A84" s="35" t="s">
        <v>550</v>
      </c>
      <c r="B84" s="39"/>
      <c r="C84" s="440"/>
      <c r="D84" s="440"/>
      <c r="E84" s="440"/>
      <c r="F84" s="442">
        <f t="shared" si="4"/>
        <v>0</v>
      </c>
    </row>
    <row r="85" spans="1:6">
      <c r="A85" s="35" t="s">
        <v>553</v>
      </c>
      <c r="B85" s="39"/>
      <c r="C85" s="440"/>
      <c r="D85" s="440"/>
      <c r="E85" s="440"/>
      <c r="F85" s="442">
        <f t="shared" si="4"/>
        <v>0</v>
      </c>
    </row>
    <row r="86" spans="1:6">
      <c r="A86" s="35">
        <v>5</v>
      </c>
      <c r="B86" s="36"/>
      <c r="C86" s="440"/>
      <c r="D86" s="440"/>
      <c r="E86" s="440"/>
      <c r="F86" s="442">
        <f t="shared" si="4"/>
        <v>0</v>
      </c>
    </row>
    <row r="87" spans="1:6">
      <c r="A87" s="35">
        <v>6</v>
      </c>
      <c r="B87" s="36"/>
      <c r="C87" s="440"/>
      <c r="D87" s="440"/>
      <c r="E87" s="440"/>
      <c r="F87" s="442">
        <f t="shared" si="4"/>
        <v>0</v>
      </c>
    </row>
    <row r="88" spans="1:6">
      <c r="A88" s="35">
        <v>7</v>
      </c>
      <c r="B88" s="36"/>
      <c r="C88" s="440"/>
      <c r="D88" s="440"/>
      <c r="E88" s="440"/>
      <c r="F88" s="442">
        <f t="shared" si="4"/>
        <v>0</v>
      </c>
    </row>
    <row r="89" spans="1:6">
      <c r="A89" s="35">
        <v>8</v>
      </c>
      <c r="B89" s="36"/>
      <c r="C89" s="440"/>
      <c r="D89" s="440"/>
      <c r="E89" s="440"/>
      <c r="F89" s="442">
        <f t="shared" si="4"/>
        <v>0</v>
      </c>
    </row>
    <row r="90" spans="1:6" ht="12" customHeight="1">
      <c r="A90" s="35">
        <v>9</v>
      </c>
      <c r="B90" s="36"/>
      <c r="C90" s="440"/>
      <c r="D90" s="440"/>
      <c r="E90" s="440"/>
      <c r="F90" s="442">
        <f t="shared" si="4"/>
        <v>0</v>
      </c>
    </row>
    <row r="91" spans="1:6">
      <c r="A91" s="35">
        <v>10</v>
      </c>
      <c r="B91" s="36"/>
      <c r="C91" s="440"/>
      <c r="D91" s="440"/>
      <c r="E91" s="440"/>
      <c r="F91" s="442">
        <f t="shared" si="4"/>
        <v>0</v>
      </c>
    </row>
    <row r="92" spans="1:6">
      <c r="A92" s="35">
        <v>11</v>
      </c>
      <c r="B92" s="36"/>
      <c r="C92" s="440"/>
      <c r="D92" s="440"/>
      <c r="E92" s="440"/>
      <c r="F92" s="442">
        <f t="shared" si="4"/>
        <v>0</v>
      </c>
    </row>
    <row r="93" spans="1:6">
      <c r="A93" s="35">
        <v>12</v>
      </c>
      <c r="B93" s="36"/>
      <c r="C93" s="440"/>
      <c r="D93" s="440"/>
      <c r="E93" s="440"/>
      <c r="F93" s="442">
        <f t="shared" si="4"/>
        <v>0</v>
      </c>
    </row>
    <row r="94" spans="1:6">
      <c r="A94" s="35">
        <v>13</v>
      </c>
      <c r="B94" s="36"/>
      <c r="C94" s="440"/>
      <c r="D94" s="440"/>
      <c r="E94" s="440"/>
      <c r="F94" s="442">
        <f t="shared" si="4"/>
        <v>0</v>
      </c>
    </row>
    <row r="95" spans="1:6" ht="12" customHeight="1">
      <c r="A95" s="35">
        <v>14</v>
      </c>
      <c r="B95" s="36"/>
      <c r="C95" s="440"/>
      <c r="D95" s="440"/>
      <c r="E95" s="440"/>
      <c r="F95" s="442">
        <f t="shared" si="4"/>
        <v>0</v>
      </c>
    </row>
    <row r="96" spans="1:6">
      <c r="A96" s="35">
        <v>15</v>
      </c>
      <c r="B96" s="36"/>
      <c r="C96" s="440"/>
      <c r="D96" s="440"/>
      <c r="E96" s="440"/>
      <c r="F96" s="442">
        <f t="shared" si="4"/>
        <v>0</v>
      </c>
    </row>
    <row r="97" spans="1:16" ht="15" customHeight="1">
      <c r="A97" s="37" t="s">
        <v>565</v>
      </c>
      <c r="B97" s="38" t="s">
        <v>844</v>
      </c>
      <c r="C97" s="428">
        <f>SUM(C82:C96)</f>
        <v>0</v>
      </c>
      <c r="D97" s="428"/>
      <c r="E97" s="428">
        <f>SUM(E82:E96)</f>
        <v>0</v>
      </c>
      <c r="F97" s="441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customHeight="1">
      <c r="A98" s="35" t="s">
        <v>834</v>
      </c>
      <c r="B98" s="39"/>
      <c r="C98" s="428"/>
      <c r="D98" s="428"/>
      <c r="E98" s="428"/>
      <c r="F98" s="441"/>
    </row>
    <row r="99" spans="1:16">
      <c r="A99" s="35" t="s">
        <v>544</v>
      </c>
      <c r="B99" s="39"/>
      <c r="C99" s="440"/>
      <c r="D99" s="440"/>
      <c r="E99" s="440"/>
      <c r="F99" s="442">
        <f>C99-E99</f>
        <v>0</v>
      </c>
    </row>
    <row r="100" spans="1:16">
      <c r="A100" s="35" t="s">
        <v>547</v>
      </c>
      <c r="B100" s="39"/>
      <c r="C100" s="440"/>
      <c r="D100" s="440"/>
      <c r="E100" s="440"/>
      <c r="F100" s="442">
        <f t="shared" ref="F100:F113" si="5">C100-E100</f>
        <v>0</v>
      </c>
    </row>
    <row r="101" spans="1:16">
      <c r="A101" s="35" t="s">
        <v>550</v>
      </c>
      <c r="B101" s="39"/>
      <c r="C101" s="440"/>
      <c r="D101" s="440"/>
      <c r="E101" s="440"/>
      <c r="F101" s="442">
        <f t="shared" si="5"/>
        <v>0</v>
      </c>
    </row>
    <row r="102" spans="1:16">
      <c r="A102" s="35" t="s">
        <v>553</v>
      </c>
      <c r="B102" s="39"/>
      <c r="C102" s="440"/>
      <c r="D102" s="440"/>
      <c r="E102" s="440"/>
      <c r="F102" s="442">
        <f t="shared" si="5"/>
        <v>0</v>
      </c>
    </row>
    <row r="103" spans="1:16">
      <c r="A103" s="35">
        <v>5</v>
      </c>
      <c r="B103" s="36"/>
      <c r="C103" s="440"/>
      <c r="D103" s="440"/>
      <c r="E103" s="440"/>
      <c r="F103" s="442">
        <f t="shared" si="5"/>
        <v>0</v>
      </c>
    </row>
    <row r="104" spans="1:16">
      <c r="A104" s="35">
        <v>6</v>
      </c>
      <c r="B104" s="36"/>
      <c r="C104" s="440"/>
      <c r="D104" s="440"/>
      <c r="E104" s="440"/>
      <c r="F104" s="442">
        <f t="shared" si="5"/>
        <v>0</v>
      </c>
    </row>
    <row r="105" spans="1:16">
      <c r="A105" s="35">
        <v>7</v>
      </c>
      <c r="B105" s="36"/>
      <c r="C105" s="440"/>
      <c r="D105" s="440"/>
      <c r="E105" s="440"/>
      <c r="F105" s="442">
        <f t="shared" si="5"/>
        <v>0</v>
      </c>
    </row>
    <row r="106" spans="1:16">
      <c r="A106" s="35">
        <v>8</v>
      </c>
      <c r="B106" s="36"/>
      <c r="C106" s="440"/>
      <c r="D106" s="440"/>
      <c r="E106" s="440"/>
      <c r="F106" s="442">
        <f t="shared" si="5"/>
        <v>0</v>
      </c>
    </row>
    <row r="107" spans="1:16" ht="12" customHeight="1">
      <c r="A107" s="35">
        <v>9</v>
      </c>
      <c r="B107" s="36"/>
      <c r="C107" s="440"/>
      <c r="D107" s="440"/>
      <c r="E107" s="440"/>
      <c r="F107" s="442">
        <f t="shared" si="5"/>
        <v>0</v>
      </c>
    </row>
    <row r="108" spans="1:16">
      <c r="A108" s="35">
        <v>10</v>
      </c>
      <c r="B108" s="36"/>
      <c r="C108" s="440"/>
      <c r="D108" s="440"/>
      <c r="E108" s="440"/>
      <c r="F108" s="442">
        <f t="shared" si="5"/>
        <v>0</v>
      </c>
    </row>
    <row r="109" spans="1:16">
      <c r="A109" s="35">
        <v>11</v>
      </c>
      <c r="B109" s="36"/>
      <c r="C109" s="440"/>
      <c r="D109" s="440"/>
      <c r="E109" s="440"/>
      <c r="F109" s="442">
        <f t="shared" si="5"/>
        <v>0</v>
      </c>
    </row>
    <row r="110" spans="1:16">
      <c r="A110" s="35">
        <v>12</v>
      </c>
      <c r="B110" s="36"/>
      <c r="C110" s="440"/>
      <c r="D110" s="440"/>
      <c r="E110" s="440"/>
      <c r="F110" s="442">
        <f t="shared" si="5"/>
        <v>0</v>
      </c>
    </row>
    <row r="111" spans="1:16">
      <c r="A111" s="35">
        <v>13</v>
      </c>
      <c r="B111" s="36"/>
      <c r="C111" s="440"/>
      <c r="D111" s="440"/>
      <c r="E111" s="440"/>
      <c r="F111" s="442">
        <f t="shared" si="5"/>
        <v>0</v>
      </c>
    </row>
    <row r="112" spans="1:16" ht="12" customHeight="1">
      <c r="A112" s="35">
        <v>14</v>
      </c>
      <c r="B112" s="36"/>
      <c r="C112" s="440"/>
      <c r="D112" s="440"/>
      <c r="E112" s="440"/>
      <c r="F112" s="442">
        <f t="shared" si="5"/>
        <v>0</v>
      </c>
    </row>
    <row r="113" spans="1:16">
      <c r="A113" s="35">
        <v>15</v>
      </c>
      <c r="B113" s="36"/>
      <c r="C113" s="440"/>
      <c r="D113" s="440"/>
      <c r="E113" s="440"/>
      <c r="F113" s="442">
        <f t="shared" si="5"/>
        <v>0</v>
      </c>
    </row>
    <row r="114" spans="1:16" ht="11.25" customHeight="1">
      <c r="A114" s="37" t="s">
        <v>582</v>
      </c>
      <c r="B114" s="38" t="s">
        <v>845</v>
      </c>
      <c r="C114" s="428">
        <f>SUM(C99:C113)</f>
        <v>0</v>
      </c>
      <c r="D114" s="428"/>
      <c r="E114" s="428">
        <f>SUM(E99:E113)</f>
        <v>0</v>
      </c>
      <c r="F114" s="441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customHeight="1">
      <c r="A115" s="35" t="s">
        <v>836</v>
      </c>
      <c r="B115" s="39"/>
      <c r="C115" s="428"/>
      <c r="D115" s="428"/>
      <c r="E115" s="428"/>
      <c r="F115" s="441"/>
    </row>
    <row r="116" spans="1:16">
      <c r="A116" s="35" t="s">
        <v>544</v>
      </c>
      <c r="B116" s="39"/>
      <c r="C116" s="440"/>
      <c r="D116" s="440"/>
      <c r="E116" s="440"/>
      <c r="F116" s="442">
        <f>C116-E116</f>
        <v>0</v>
      </c>
    </row>
    <row r="117" spans="1:16">
      <c r="A117" s="35" t="s">
        <v>547</v>
      </c>
      <c r="B117" s="39"/>
      <c r="C117" s="440"/>
      <c r="D117" s="440"/>
      <c r="E117" s="440"/>
      <c r="F117" s="442">
        <f t="shared" ref="F117:F130" si="6">C117-E117</f>
        <v>0</v>
      </c>
    </row>
    <row r="118" spans="1:16">
      <c r="A118" s="35" t="s">
        <v>550</v>
      </c>
      <c r="B118" s="39"/>
      <c r="C118" s="440"/>
      <c r="D118" s="440"/>
      <c r="E118" s="440"/>
      <c r="F118" s="442">
        <f t="shared" si="6"/>
        <v>0</v>
      </c>
    </row>
    <row r="119" spans="1:16">
      <c r="A119" s="35" t="s">
        <v>553</v>
      </c>
      <c r="B119" s="39"/>
      <c r="C119" s="440"/>
      <c r="D119" s="440"/>
      <c r="E119" s="440"/>
      <c r="F119" s="442">
        <f t="shared" si="6"/>
        <v>0</v>
      </c>
    </row>
    <row r="120" spans="1:16">
      <c r="A120" s="35">
        <v>5</v>
      </c>
      <c r="B120" s="36"/>
      <c r="C120" s="440"/>
      <c r="D120" s="440"/>
      <c r="E120" s="440"/>
      <c r="F120" s="442">
        <f t="shared" si="6"/>
        <v>0</v>
      </c>
    </row>
    <row r="121" spans="1:16">
      <c r="A121" s="35">
        <v>6</v>
      </c>
      <c r="B121" s="36"/>
      <c r="C121" s="440"/>
      <c r="D121" s="440"/>
      <c r="E121" s="440"/>
      <c r="F121" s="442">
        <f t="shared" si="6"/>
        <v>0</v>
      </c>
    </row>
    <row r="122" spans="1:16">
      <c r="A122" s="35">
        <v>7</v>
      </c>
      <c r="B122" s="36"/>
      <c r="C122" s="440"/>
      <c r="D122" s="440"/>
      <c r="E122" s="440"/>
      <c r="F122" s="442">
        <f t="shared" si="6"/>
        <v>0</v>
      </c>
    </row>
    <row r="123" spans="1:16">
      <c r="A123" s="35">
        <v>8</v>
      </c>
      <c r="B123" s="36"/>
      <c r="C123" s="440"/>
      <c r="D123" s="440"/>
      <c r="E123" s="440"/>
      <c r="F123" s="442">
        <f t="shared" si="6"/>
        <v>0</v>
      </c>
    </row>
    <row r="124" spans="1:16" ht="12" customHeight="1">
      <c r="A124" s="35">
        <v>9</v>
      </c>
      <c r="B124" s="36"/>
      <c r="C124" s="440"/>
      <c r="D124" s="440"/>
      <c r="E124" s="440"/>
      <c r="F124" s="442">
        <f t="shared" si="6"/>
        <v>0</v>
      </c>
    </row>
    <row r="125" spans="1:16">
      <c r="A125" s="35">
        <v>10</v>
      </c>
      <c r="B125" s="36"/>
      <c r="C125" s="440"/>
      <c r="D125" s="440"/>
      <c r="E125" s="440"/>
      <c r="F125" s="442">
        <f t="shared" si="6"/>
        <v>0</v>
      </c>
    </row>
    <row r="126" spans="1:16">
      <c r="A126" s="35">
        <v>11</v>
      </c>
      <c r="B126" s="36"/>
      <c r="C126" s="440"/>
      <c r="D126" s="440"/>
      <c r="E126" s="440"/>
      <c r="F126" s="442">
        <f t="shared" si="6"/>
        <v>0</v>
      </c>
    </row>
    <row r="127" spans="1:16">
      <c r="A127" s="35">
        <v>12</v>
      </c>
      <c r="B127" s="36"/>
      <c r="C127" s="440"/>
      <c r="D127" s="440"/>
      <c r="E127" s="440"/>
      <c r="F127" s="442">
        <f t="shared" si="6"/>
        <v>0</v>
      </c>
    </row>
    <row r="128" spans="1:16">
      <c r="A128" s="35">
        <v>13</v>
      </c>
      <c r="B128" s="36"/>
      <c r="C128" s="440"/>
      <c r="D128" s="440"/>
      <c r="E128" s="440"/>
      <c r="F128" s="442">
        <f t="shared" si="6"/>
        <v>0</v>
      </c>
    </row>
    <row r="129" spans="1:16" ht="12" customHeight="1">
      <c r="A129" s="35">
        <v>14</v>
      </c>
      <c r="B129" s="36"/>
      <c r="C129" s="440"/>
      <c r="D129" s="440"/>
      <c r="E129" s="440"/>
      <c r="F129" s="442">
        <f t="shared" si="6"/>
        <v>0</v>
      </c>
    </row>
    <row r="130" spans="1:16">
      <c r="A130" s="35">
        <v>15</v>
      </c>
      <c r="B130" s="36"/>
      <c r="C130" s="440"/>
      <c r="D130" s="440"/>
      <c r="E130" s="440"/>
      <c r="F130" s="442">
        <f t="shared" si="6"/>
        <v>0</v>
      </c>
    </row>
    <row r="131" spans="1:16" ht="15.75" customHeight="1">
      <c r="A131" s="37" t="s">
        <v>601</v>
      </c>
      <c r="B131" s="38" t="s">
        <v>846</v>
      </c>
      <c r="C131" s="428">
        <f>SUM(C116:C130)</f>
        <v>0</v>
      </c>
      <c r="D131" s="428"/>
      <c r="E131" s="428">
        <f>SUM(E116:E130)</f>
        <v>0</v>
      </c>
      <c r="F131" s="441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customHeight="1">
      <c r="A132" s="35" t="s">
        <v>838</v>
      </c>
      <c r="B132" s="39"/>
      <c r="C132" s="428"/>
      <c r="D132" s="428"/>
      <c r="E132" s="428"/>
      <c r="F132" s="441"/>
    </row>
    <row r="133" spans="1:16">
      <c r="A133" s="35" t="s">
        <v>882</v>
      </c>
      <c r="B133" s="39"/>
      <c r="C133" s="440">
        <v>17</v>
      </c>
      <c r="D133" s="440"/>
      <c r="E133" s="440"/>
      <c r="F133" s="442">
        <f>C133-E133</f>
        <v>17</v>
      </c>
    </row>
    <row r="134" spans="1:16">
      <c r="A134" s="35" t="s">
        <v>547</v>
      </c>
      <c r="B134" s="39"/>
      <c r="C134" s="440"/>
      <c r="D134" s="440"/>
      <c r="E134" s="440"/>
      <c r="F134" s="442">
        <f t="shared" ref="F134:F147" si="7">C134-E134</f>
        <v>0</v>
      </c>
    </row>
    <row r="135" spans="1:16">
      <c r="A135" s="35" t="s">
        <v>550</v>
      </c>
      <c r="B135" s="39"/>
      <c r="C135" s="440"/>
      <c r="D135" s="440"/>
      <c r="E135" s="440"/>
      <c r="F135" s="442">
        <f t="shared" si="7"/>
        <v>0</v>
      </c>
    </row>
    <row r="136" spans="1:16">
      <c r="A136" s="35" t="s">
        <v>553</v>
      </c>
      <c r="B136" s="39"/>
      <c r="C136" s="440"/>
      <c r="D136" s="440"/>
      <c r="E136" s="440"/>
      <c r="F136" s="442">
        <f t="shared" si="7"/>
        <v>0</v>
      </c>
    </row>
    <row r="137" spans="1:16">
      <c r="A137" s="35">
        <v>5</v>
      </c>
      <c r="B137" s="36"/>
      <c r="C137" s="440"/>
      <c r="D137" s="440"/>
      <c r="E137" s="440"/>
      <c r="F137" s="442">
        <f t="shared" si="7"/>
        <v>0</v>
      </c>
    </row>
    <row r="138" spans="1:16">
      <c r="A138" s="35">
        <v>6</v>
      </c>
      <c r="B138" s="36"/>
      <c r="C138" s="440"/>
      <c r="D138" s="440"/>
      <c r="E138" s="440"/>
      <c r="F138" s="442">
        <f t="shared" si="7"/>
        <v>0</v>
      </c>
    </row>
    <row r="139" spans="1:16">
      <c r="A139" s="35">
        <v>7</v>
      </c>
      <c r="B139" s="36"/>
      <c r="C139" s="440"/>
      <c r="D139" s="440"/>
      <c r="E139" s="440"/>
      <c r="F139" s="442">
        <f t="shared" si="7"/>
        <v>0</v>
      </c>
    </row>
    <row r="140" spans="1:16">
      <c r="A140" s="35">
        <v>8</v>
      </c>
      <c r="B140" s="36"/>
      <c r="C140" s="440"/>
      <c r="D140" s="440"/>
      <c r="E140" s="440"/>
      <c r="F140" s="442">
        <f t="shared" si="7"/>
        <v>0</v>
      </c>
    </row>
    <row r="141" spans="1:16" ht="12" customHeight="1">
      <c r="A141" s="35">
        <v>9</v>
      </c>
      <c r="B141" s="36"/>
      <c r="C141" s="440"/>
      <c r="D141" s="440"/>
      <c r="E141" s="440"/>
      <c r="F141" s="442">
        <f t="shared" si="7"/>
        <v>0</v>
      </c>
    </row>
    <row r="142" spans="1:16">
      <c r="A142" s="35">
        <v>10</v>
      </c>
      <c r="B142" s="36"/>
      <c r="C142" s="440"/>
      <c r="D142" s="440"/>
      <c r="E142" s="440"/>
      <c r="F142" s="442">
        <f t="shared" si="7"/>
        <v>0</v>
      </c>
    </row>
    <row r="143" spans="1:16">
      <c r="A143" s="35">
        <v>11</v>
      </c>
      <c r="B143" s="36"/>
      <c r="C143" s="440"/>
      <c r="D143" s="440"/>
      <c r="E143" s="440"/>
      <c r="F143" s="442">
        <f t="shared" si="7"/>
        <v>0</v>
      </c>
    </row>
    <row r="144" spans="1:16">
      <c r="A144" s="35">
        <v>12</v>
      </c>
      <c r="B144" s="36"/>
      <c r="C144" s="440"/>
      <c r="D144" s="440"/>
      <c r="E144" s="440"/>
      <c r="F144" s="442">
        <f t="shared" si="7"/>
        <v>0</v>
      </c>
    </row>
    <row r="145" spans="1:16">
      <c r="A145" s="35">
        <v>13</v>
      </c>
      <c r="B145" s="36"/>
      <c r="C145" s="440"/>
      <c r="D145" s="440"/>
      <c r="E145" s="440"/>
      <c r="F145" s="442">
        <f t="shared" si="7"/>
        <v>0</v>
      </c>
    </row>
    <row r="146" spans="1:16" ht="12" customHeight="1">
      <c r="A146" s="35">
        <v>14</v>
      </c>
      <c r="B146" s="36"/>
      <c r="C146" s="440"/>
      <c r="D146" s="440"/>
      <c r="E146" s="440"/>
      <c r="F146" s="442">
        <f t="shared" si="7"/>
        <v>0</v>
      </c>
    </row>
    <row r="147" spans="1:16">
      <c r="A147" s="35">
        <v>15</v>
      </c>
      <c r="B147" s="36"/>
      <c r="C147" s="440"/>
      <c r="D147" s="440"/>
      <c r="E147" s="440"/>
      <c r="F147" s="442">
        <f t="shared" si="7"/>
        <v>0</v>
      </c>
    </row>
    <row r="148" spans="1:16" ht="17.25" customHeight="1">
      <c r="A148" s="37" t="s">
        <v>839</v>
      </c>
      <c r="B148" s="38" t="s">
        <v>847</v>
      </c>
      <c r="C148" s="428">
        <f>SUM(C133:C147)</f>
        <v>17</v>
      </c>
      <c r="D148" s="428"/>
      <c r="E148" s="428">
        <f>SUM(E133:E147)</f>
        <v>0</v>
      </c>
      <c r="F148" s="441">
        <f>SUM(F133:F147)</f>
        <v>17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customHeight="1">
      <c r="A149" s="40" t="s">
        <v>848</v>
      </c>
      <c r="B149" s="38" t="s">
        <v>849</v>
      </c>
      <c r="C149" s="428">
        <f>C148+C131+C114+C97</f>
        <v>17</v>
      </c>
      <c r="D149" s="428"/>
      <c r="E149" s="428">
        <f>E148+E131+E114+E97</f>
        <v>0</v>
      </c>
      <c r="F149" s="441">
        <f>F148+F131+F114+F97</f>
        <v>17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1"/>
      <c r="B150" s="42"/>
      <c r="C150" s="43"/>
      <c r="D150" s="43"/>
      <c r="E150" s="43"/>
      <c r="F150" s="43"/>
    </row>
    <row r="151" spans="1:16">
      <c r="A151" s="451" t="s">
        <v>884</v>
      </c>
      <c r="B151" s="452"/>
      <c r="C151" s="632" t="s">
        <v>850</v>
      </c>
      <c r="D151" s="632"/>
      <c r="E151" s="632"/>
      <c r="F151" s="632"/>
    </row>
    <row r="152" spans="1:16">
      <c r="A152" s="515"/>
      <c r="B152" s="516"/>
      <c r="C152" s="575" t="s">
        <v>878</v>
      </c>
      <c r="D152" s="515"/>
      <c r="E152" s="515"/>
      <c r="F152" s="515"/>
    </row>
    <row r="153" spans="1:16">
      <c r="A153" s="515"/>
      <c r="B153" s="516"/>
      <c r="C153" s="632" t="s">
        <v>858</v>
      </c>
      <c r="D153" s="632"/>
      <c r="E153" s="632"/>
      <c r="F153" s="632"/>
    </row>
    <row r="154" spans="1:16">
      <c r="C154" s="536" t="s">
        <v>876</v>
      </c>
      <c r="E154" s="515"/>
    </row>
    <row r="155" spans="1:16">
      <c r="C155" s="536" t="s">
        <v>877</v>
      </c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63:F77 C29:F43 C46:F60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№8'!Област_печат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Office</cp:lastModifiedBy>
  <cp:lastPrinted>2015-08-21T06:25:25Z</cp:lastPrinted>
  <dcterms:created xsi:type="dcterms:W3CDTF">2000-06-29T12:02:40Z</dcterms:created>
  <dcterms:modified xsi:type="dcterms:W3CDTF">2015-08-27T13:42:00Z</dcterms:modified>
</cp:coreProperties>
</file>