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783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<sst xmlns="http://schemas.openxmlformats.org/spreadsheetml/2006/main" count="1081" uniqueCount="884">
  <si>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</si>
  <si>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</si>
  <si>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</si>
  <si>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</si>
  <si>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</si>
  <si>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</si>
  <si>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</si>
  <si>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</si>
  <si>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</si>
  <si>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</si>
  <si>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</si>
  <si>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</si>
  <si>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</si>
  <si>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</si>
  <si>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</si>
  <si>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</si>
  <si>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</si>
  <si>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</si>
  <si>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</si>
  <si>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</si>
  <si>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</si>
  <si>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</si>
  <si>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</si>
  <si>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</si>
  <si>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</si>
  <si>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</si>
  <si>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</si>
  <si>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</si>
  <si>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</si>
  <si>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</si>
  <si>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</si>
  <si>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</si>
  <si>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</si>
  <si>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</si>
  <si>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</si>
  <si>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</si>
  <si>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</si>
  <si>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</si>
  <si>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</si>
  <si>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</si>
  <si>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</si>
  <si>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</si>
  <si>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</si>
  <si>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</si>
  <si>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</si>
  <si>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</si>
  <si>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</si>
  <si>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</si>
  <si>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</si>
  <si>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</si>
  <si>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</si>
  <si>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</si>
  <si>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</si>
  <si>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</si>
  <si>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</si>
  <si>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</si>
  <si>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</si>
  <si>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</si>
  <si>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</si>
  <si>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</si>
  <si>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</si>
  <si>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</si>
  <si>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</si>
  <si>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</si>
  <si>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</si>
  <si>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</si>
  <si>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</si>
  <si>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</si>
  <si>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</si>
  <si>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</si>
  <si>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</si>
  <si>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</si>
  <si>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</si>
  <si>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</si>
  <si>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</si>
  <si>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</si>
  <si>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</si>
  <si>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</si>
  <si>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</si>
  <si>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</si>
  <si>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</si>
  <si>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</si>
  <si>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</si>
  <si>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</si>
  <si>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</si>
  <si>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</si>
  <si>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</si>
  <si>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</si>
  <si>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</si>
  <si>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</si>
  <si>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</si>
  <si>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</si>
  <si>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</si>
  <si>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</si>
  <si>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</si>
  <si>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</si>
  <si>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</si>
  <si>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</si>
  <si>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</si>
  <si>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</si>
  <si>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</si>
  <si>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</si>
  <si>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</si>
  <si>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</si>
  <si>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</si>
  <si>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</si>
  <si>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</si>
  <si>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</si>
  <si>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</si>
  <si>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</si>
  <si>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</si>
  <si>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</si>
  <si>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</si>
  <si>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</si>
  <si>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</si>
  <si>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</si>
  <si>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</si>
  <si>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</si>
  <si>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</si>
  <si>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</si>
  <si>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</si>
  <si>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</si>
  <si>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</si>
  <si>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</si>
  <si>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</si>
  <si>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</si>
  <si>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</si>
  <si>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</si>
  <si>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</si>
  <si>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</si>
  <si>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</si>
  <si>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</si>
  <si>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</si>
  <si>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</si>
  <si>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</si>
  <si>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</si>
  <si>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</si>
  <si>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</si>
  <si>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</si>
  <si>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</si>
  <si>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</si>
  <si>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</si>
  <si>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</si>
  <si>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</si>
  <si>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</si>
  <si>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</si>
  <si>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</si>
  <si>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</si>
  <si>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</si>
  <si>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</si>
  <si>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</si>
  <si>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</si>
  <si>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</si>
  <si>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</si>
  <si>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</si>
  <si>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</si>
  <si>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</si>
  <si>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</si>
  <si>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</si>
  <si>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</si>
  <si>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</si>
  <si>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</si>
  <si>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</si>
  <si>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</si>
  <si>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</si>
  <si>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</si>
  <si>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</si>
  <si>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</si>
  <si>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</si>
  <si>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</si>
  <si>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</si>
  <si>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</si>
  <si>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</si>
  <si>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</si>
  <si>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</si>
  <si>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</si>
  <si>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</si>
  <si>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</si>
  <si>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</si>
  <si>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</si>
  <si>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</si>
  <si>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</si>
  <si>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</si>
  <si>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</si>
  <si>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</si>
  <si>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</si>
  <si>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</si>
  <si>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</si>
  <si>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</si>
  <si>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</si>
  <si>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</si>
  <si>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</si>
  <si>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</si>
  <si>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</si>
  <si>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</si>
  <si>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</si>
  <si>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</si>
  <si>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</si>
  <si>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</si>
  <si>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</si>
  <si>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</si>
  <si>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</si>
  <si>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</si>
  <si>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</si>
  <si>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</si>
  <si>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</si>
  <si>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</si>
  <si>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</si>
  <si>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</si>
  <si>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</si>
  <si>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</si>
  <si>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</si>
  <si>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</si>
  <si>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</si>
  <si>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</si>
  <si>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</si>
  <si>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</si>
  <si>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</si>
  <si>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</si>
  <si>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</si>
  <si>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</si>
  <si>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</si>
  <si>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</si>
  <si>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</si>
  <si>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</si>
  <si>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</si>
  <si>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</si>
  <si>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</si>
  <si>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</si>
  <si>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</si>
  <si>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</si>
  <si>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</si>
  <si>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</si>
  <si>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</si>
  <si>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</si>
  <si>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</si>
  <si>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</si>
  <si>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</si>
  <si>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</si>
  <si>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</si>
  <si>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</si>
  <si>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</si>
  <si>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</si>
  <si>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</si>
  <si>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</si>
  <si>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</si>
  <si>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</si>
  <si>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</si>
  <si>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</si>
  <si>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</si>
  <si>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</si>
  <si>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</si>
  <si>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</si>
  <si>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</si>
  <si>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</si>
  <si>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</si>
  <si>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</si>
  <si>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</si>
  <si>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</si>
  <si>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</si>
  <si>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</si>
  <si>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</si>
  <si>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</si>
  <si>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</si>
  <si>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</si>
  <si>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</si>
  <si>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</si>
  <si>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</si>
  <si>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</si>
  <si>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</si>
  <si>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</si>
  <si>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</si>
  <si>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</si>
  <si>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</si>
  <si>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</si>
  <si>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</si>
  <si>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</si>
  <si>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</si>
  <si>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</si>
  <si>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</si>
  <si>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</si>
  <si>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</si>
  <si>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</si>
  <si>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</si>
  <si>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</si>
  <si>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</si>
  <si>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</si>
  <si>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</si>
  <si>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</si>
  <si>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</si>
  <si>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</si>
  <si>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</si>
  <si>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</si>
  <si>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</si>
  <si>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</si>
  <si>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</si>
  <si>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</si>
  <si>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</si>
  <si>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</si>
  <si>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</si>
  <si>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</si>
  <si>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</si>
  <si>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</si>
  <si>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</si>
  <si>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</si>
  <si>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</si>
  <si>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</si>
  <si>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</si>
  <si>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</si>
  <si>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</si>
  <si>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</si>
  <si>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</si>
  <si>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</si>
  <si>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</si>
  <si>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</si>
  <si>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</si>
  <si>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</si>
  <si>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</si>
  <si>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</si>
  <si>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</si>
  <si>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</si>
  <si>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</si>
  <si>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</si>
  <si>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</si>
  <si>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</si>
  <si>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</si>
  <si>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</si>
  <si>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</si>
  <si>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</si>
  <si>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</si>
  <si>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</si>
  <si>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</si>
  <si>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</si>
  <si>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</si>
  <si>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</si>
  <si>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</si>
  <si>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</si>
  <si>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</si>
  <si>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</si>
  <si>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</si>
  <si>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</si>
  <si>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</si>
  <si>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</si>
  <si>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</si>
  <si>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</si>
  <si>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</si>
  <si>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</si>
  <si>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</si>
  <si>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</si>
  <si>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</si>
  <si>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</si>
  <si>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</si>
  <si>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</si>
  <si>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</si>
  <si>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</si>
  <si>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</si>
  <si>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</si>
  <si>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</si>
  <si>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</si>
  <si>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</si>
  <si>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</si>
  <si>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</si>
  <si>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</si>
  <si>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</si>
  <si>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</si>
  <si>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</si>
  <si>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</si>
  <si>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</si>
  <si>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</si>
  <si>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</si>
  <si>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</si>
  <si>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</si>
  <si>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</si>
  <si>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</si>
  <si>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</si>
  <si>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</si>
  <si>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</si>
  <si>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</si>
  <si>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</si>
  <si>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</si>
  <si>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</si>
  <si>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</si>
  <si>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</si>
  <si>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</si>
  <si>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</si>
  <si>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</si>
  <si>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</si>
  <si>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</si>
  <si>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</si>
  <si>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</si>
  <si>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</si>
  <si>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</si>
  <si>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</si>
  <si>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</si>
  <si>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</si>
  <si>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</si>
  <si>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</si>
  <si>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</si>
  <si>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</si>
  <si>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</si>
  <si>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</si>
  <si>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</si>
  <si>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</si>
  <si>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</si>
  <si>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</si>
  <si>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</si>
  <si>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</si>
  <si>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</si>
  <si>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</si>
  <si>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</si>
  <si>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</si>
  <si>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</si>
  <si>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</si>
  <si>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</si>
  <si>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</si>
  <si>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</si>
  <si>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</si>
  <si>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</si>
  <si>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</si>
  <si>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</si>
  <si>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</si>
  <si>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</si>
  <si>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</si>
  <si>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</si>
  <si>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</si>
  <si>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</si>
  <si>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</si>
  <si>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</si>
  <si>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</si>
  <si>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</si>
  <si>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</si>
  <si>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</si>
  <si>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</si>
  <si>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</si>
  <si>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</si>
  <si>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</si>
  <si>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</si>
  <si>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</si>
  <si>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</si>
  <si>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</si>
  <si>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</si>
  <si>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</si>
  <si>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</si>
  <si>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</si>
  <si>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</si>
  <si>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</si>
  <si>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</si>
  <si>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</si>
  <si>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</si>
  <si>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</si>
  <si>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</si>
  <si>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</si>
  <si>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</si>
  <si>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</si>
  <si>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</si>
  <si>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</si>
  <si>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</si>
  <si>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</si>
  <si>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</si>
  <si>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</si>
  <si>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</si>
  <si>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</si>
  <si>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</si>
  <si>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</si>
  <si>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</si>
  <si>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</si>
  <si>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</si>
  <si>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</si>
  <si>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</si>
  <si>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</si>
  <si>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</si>
  <si>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</si>
  <si>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</si>
  <si>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</si>
  <si>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</si>
  <si>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</si>
  <si>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</si>
  <si>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</si>
  <si>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</si>
  <si>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</si>
  <si>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</si>
  <si>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</si>
  <si>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</si>
  <si>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</si>
  <si>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</si>
  <si>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</si>
  <si>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</si>
  <si>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</si>
  <si>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</si>
  <si>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</si>
  <si>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</si>
  <si>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</si>
  <si>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</si>
  <si>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</si>
  <si>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</si>
  <si>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</si>
  <si>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</si>
  <si>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</si>
  <si>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</si>
  <si>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</si>
  <si>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</si>
  <si>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</si>
  <si>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</si>
  <si>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</si>
  <si>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</si>
  <si>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</si>
  <si>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</si>
  <si>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</si>
  <si>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</si>
  <si>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</si>
  <si>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</si>
  <si>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</si>
  <si>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</si>
  <si>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</si>
  <si>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</si>
  <si>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</si>
  <si>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</si>
  <si>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</si>
  <si>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</si>
  <si>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</si>
  <si>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</si>
  <si>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</si>
  <si>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</si>
  <si>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</si>
  <si>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</si>
  <si>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</si>
  <si>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</si>
  <si>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</si>
  <si>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</si>
  <si>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</si>
  <si>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</si>
  <si>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</si>
  <si>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</si>
  <si>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</si>
  <si>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</si>
  <si>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</si>
  <si>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</si>
  <si>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</si>
  <si>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</si>
  <si>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</si>
  <si>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</si>
  <si>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</si>
  <si>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</si>
  <si>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</si>
  <si>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</si>
  <si>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</si>
  <si>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</si>
  <si>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</si>
  <si>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</si>
  <si>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</si>
  <si>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</si>
  <si>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</si>
  <si>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</si>
  <si>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</si>
  <si>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</si>
  <si>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</si>
  <si>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</si>
  <si>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</si>
  <si>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</si>
  <si>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</si>
  <si>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</si>
  <si>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</si>
  <si>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</si>
  <si>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</si>
  <si>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</si>
  <si>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</si>
  <si>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</si>
  <si>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</si>
  <si>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</si>
  <si>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</si>
  <si>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</si>
  <si>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</si>
  <si>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</si>
  <si>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</si>
  <si>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</si>
  <si>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</si>
  <si>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</si>
  <si>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</si>
  <si>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</si>
  <si>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</si>
  <si>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</si>
  <si>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</si>
  <si>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</si>
  <si>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</si>
  <si>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</si>
  <si>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</si>
  <si>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</si>
  <si>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</si>
  <si>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</si>
  <si>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</si>
  <si>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</si>
  <si>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</si>
  <si>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</si>
  <si>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</si>
  <si>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</si>
  <si>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</si>
  <si>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</si>
  <si>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</si>
  <si>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</si>
  <si>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</si>
  <si>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</si>
  <si>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</si>
  <si>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</si>
  <si>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</si>
  <si>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</si>
  <si>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</si>
  <si>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</si>
  <si>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</si>
  <si>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</si>
  <si>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</si>
  <si>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</si>
  <si>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</si>
  <si>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</si>
  <si>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</si>
  <si>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</si>
  <si>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</si>
  <si>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</si>
  <si>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</si>
  <si>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</si>
  <si>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</si>
  <si>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</si>
  <si>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</si>
  <si>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</si>
  <si>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</si>
  <si>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</si>
  <si>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</si>
  <si>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</si>
  <si>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</si>
  <si>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</si>
  <si>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</si>
  <si>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</si>
  <si>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</si>
  <si>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</si>
  <si>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</si>
  <si>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</si>
  <si>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</si>
  <si>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</si>
  <si>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</si>
  <si>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</si>
  <si>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</si>
  <si>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</si>
  <si>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</si>
  <si>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</si>
  <si>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</si>
  <si>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</si>
  <si>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</si>
  <si>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</si>
  <si>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</si>
  <si>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</si>
  <si>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</si>
  <si>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</si>
  <si>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</si>
  <si>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</si>
  <si>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</si>
  <si>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</si>
  <si>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</si>
  <si>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</si>
  <si>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</si>
  <si>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</si>
  <si>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</si>
  <si>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</si>
  <si>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</si>
  <si>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</si>
  <si>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</si>
  <si>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</si>
  <si>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</si>
  <si>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</si>
  <si>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</si>
  <si>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</si>
  <si>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</si>
  <si>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</si>
  <si>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</si>
  <si>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</si>
  <si>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</si>
  <si>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</si>
  <si>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</si>
  <si>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</si>
  <si>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</si>
  <si>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</si>
  <si>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</si>
  <si>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</si>
  <si>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</si>
  <si>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</si>
  <si>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</si>
  <si>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</si>
  <si>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</si>
  <si>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</si>
  <si>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</si>
  <si>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</si>
  <si>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</si>
  <si>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</si>
  <si>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</si>
  <si>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</si>
  <si>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</si>
  <si>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</si>
  <si>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</si>
  <si>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</si>
  <si>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</si>
  <si>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</si>
  <si>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</si>
  <si>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</si>
  <si>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</si>
  <si>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</si>
  <si>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</si>
  <si>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</si>
  <si>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</si>
  <si>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</si>
  <si>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</si>
  <si>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</si>
  <si>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</si>
  <si>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</si>
  <si>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</si>
  <si>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</si>
  <si>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</si>
  <si>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</si>
  <si>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</si>
  <si>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</si>
  <si>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</si>
  <si>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</si>
  <si>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</si>
  <si>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</si>
  <si>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</si>
  <si>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</si>
  <si>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</si>
  <si>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</si>
  <si>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</si>
  <si>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</si>
  <si>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</si>
  <si>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</si>
  <si>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</si>
  <si>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</si>
  <si>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</si>
  <si>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</si>
  <si>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</si>
  <si>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</si>
  <si>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</si>
  <si>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</si>
  <si>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</si>
  <si>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</si>
  <si>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</si>
  <si>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</si>
  <si>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</si>
  <si>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</si>
  <si>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</si>
  <si>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</si>
  <si>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</si>
  <si>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</si>
  <si>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</si>
  <si>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</si>
  <si>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</si>
  <si>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</si>
  <si>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</si>
  <si>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</si>
  <si>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</si>
  <si>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</si>
  <si>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</si>
  <si>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</si>
  <si>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</si>
  <si>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</si>
  <si>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</si>
  <si>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</si>
  <si>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</si>
  <si>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</si>
  <si>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</si>
  <si>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</si>
  <si>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</si>
  <si>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</si>
  <si>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</si>
  <si>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</si>
  <si>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</si>
  <si>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</si>
  <si>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</si>
  <si>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</si>
  <si>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</si>
  <si>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</si>
  <si>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</si>
  <si>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</si>
  <si>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</si>
  <si>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</si>
  <si>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</si>
  <si>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</si>
  <si>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</si>
  <si>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</si>
  <si>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</si>
  <si>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</si>
  <si>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</si>
  <si>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</si>
  <si>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</si>
  <si>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</si>
  <si>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</si>
  <si>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</si>
  <si>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</si>
  <si>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</si>
  <si>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</si>
  <si>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</si>
  <si>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</si>
  <si>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</si>
  <si>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</si>
  <si>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</si>
  <si>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</si>
  <si>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</si>
  <si>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</si>
  <si>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</si>
  <si>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</si>
  <si>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</si>
  <si>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</si>
  <si>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</si>
  <si>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</si>
  <si>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</si>
  <si>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</si>
  <si>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</si>
  <si>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</si>
  <si>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</si>
  <si>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</si>
  <si>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</si>
  <si>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</si>
  <si>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</si>
  <si>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</si>
  <si>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</si>
  <si>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</si>
  <si>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</si>
  <si>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</si>
  <si>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</si>
  <si>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</si>
  <si>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</si>
  <si>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</si>
  <si>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</si>
  <si>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</si>
  <si>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</si>
  <si>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</si>
  <si>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</si>
  <si>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</si>
  <si>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</si>
  <si>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</si>
  <si>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</si>
  <si>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</si>
  <si>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</si>
  <si>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</si>
  <si>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</si>
  <si>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</si>
  <si>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</si>
  <si>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</si>
  <si>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</si>
  <si>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</si>
  <si>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</si>
  <si>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</si>
  <si>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</si>
  <si>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</si>
  <si>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</si>
  <si>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</si>
  <si>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</si>
  <si>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</si>
  <si>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</si>
  <si>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</si>
  <si>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</si>
  <si>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</si>
  <si>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</si>
  <si>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</si>
  <si>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</si>
  <si>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</si>
  <si>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</si>
  <si>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</si>
  <si>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</si>
  <si>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"Параходство Българско речно плаване" АД</t>
  </si>
  <si>
    <t>/Т. Митев/</t>
  </si>
  <si>
    <t>/Д. Кочанов/</t>
  </si>
  <si>
    <t xml:space="preserve">                           /Т. Митев/  /Д.Кочанов/</t>
  </si>
  <si>
    <t xml:space="preserve">                         / Т. Митев/</t>
  </si>
  <si>
    <t xml:space="preserve">                         /Д. Кочанов/</t>
  </si>
  <si>
    <t>1.ВАРНАФЕРИ ООД</t>
  </si>
  <si>
    <t>3.ИНТЕРЛИХТЕР - БУДАПЕЩА</t>
  </si>
  <si>
    <t>консолидиран</t>
  </si>
  <si>
    <t>1. ЕЛПРОМ АД</t>
  </si>
  <si>
    <t>1. ВИ ТИ СИ  АД</t>
  </si>
  <si>
    <t>второ тримесечие 2013 г.</t>
  </si>
  <si>
    <t>/Г. Ковачева/</t>
  </si>
  <si>
    <t>Дата на съставяне: 28.08.2013 г.</t>
  </si>
  <si>
    <t xml:space="preserve">Дата на съставяне: 28.08.2013 г.                                      </t>
  </si>
  <si>
    <t>28.08.2013 г.</t>
  </si>
  <si>
    <t xml:space="preserve">                          / Г. Ковачева/        </t>
  </si>
  <si>
    <t xml:space="preserve">Дата  на съставяне: 28.08.2013 г.                                                                                                                               </t>
  </si>
  <si>
    <t xml:space="preserve">Дата на съставяне: 28.08.2013 г.                   </t>
  </si>
  <si>
    <t xml:space="preserve">                     / Г. Ковачева/</t>
  </si>
  <si>
    <t xml:space="preserve">        </t>
  </si>
</sst>
</file>

<file path=xl/styles.xml><?xml version="1.0" encoding="utf-8"?>
<styleSheet xmlns="http://schemas.openxmlformats.org/spreadsheetml/2006/main">
  <numFmts count="1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d/m/yyyy&quot; &quot;&quot;г.&quot;;@"/>
    <numFmt numFmtId="165" formatCode="dd/mm/yyyy&quot; &quot;&quot;г.&quot;;@"/>
  </numFmts>
  <fonts count="38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</fonts>
  <fills count="2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/>
      <right style="thin"/>
      <top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36" fillId="9" borderId="0" applyNumberFormat="0" applyBorder="0" applyAlignment="0" applyProtection="0"/>
    <xf numFmtId="0" fontId="36" fillId="3" borderId="0" applyNumberFormat="0" applyBorder="0" applyAlignment="0" applyProtection="0"/>
    <xf numFmtId="0" fontId="36" fillId="7" borderId="0" applyNumberFormat="0" applyBorder="0" applyAlignment="0" applyProtection="0"/>
    <xf numFmtId="0" fontId="36" fillId="6" borderId="0" applyNumberFormat="0" applyBorder="0" applyAlignment="0" applyProtection="0"/>
    <xf numFmtId="0" fontId="36" fillId="9" borderId="0" applyNumberFormat="0" applyBorder="0" applyAlignment="0" applyProtection="0"/>
    <xf numFmtId="0" fontId="36" fillId="3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3" borderId="0" applyNumberFormat="0" applyBorder="0" applyAlignment="0" applyProtection="0"/>
    <xf numFmtId="0" fontId="26" fillId="14" borderId="0" applyNumberFormat="0" applyBorder="0" applyAlignment="0" applyProtection="0"/>
    <xf numFmtId="0" fontId="30" fillId="15" borderId="1" applyNumberFormat="0" applyAlignment="0" applyProtection="0"/>
    <xf numFmtId="0" fontId="32" fillId="1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5" fillId="17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8" fillId="7" borderId="1" applyNumberFormat="0" applyAlignment="0" applyProtection="0"/>
    <xf numFmtId="0" fontId="31" fillId="0" borderId="6" applyNumberFormat="0" applyFill="0" applyAlignment="0" applyProtection="0"/>
    <xf numFmtId="0" fontId="27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4" borderId="7" applyNumberFormat="0" applyFont="0" applyAlignment="0" applyProtection="0"/>
    <xf numFmtId="0" fontId="29" fillId="15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33">
    <xf numFmtId="0" fontId="0" fillId="0" borderId="0" xfId="0" applyAlignment="1">
      <alignment/>
    </xf>
    <xf numFmtId="0" fontId="8" fillId="0" borderId="0" xfId="61" applyFont="1" applyBorder="1" applyAlignment="1" applyProtection="1">
      <alignment horizontal="left" vertical="top"/>
      <protection locked="0"/>
    </xf>
    <xf numFmtId="0" fontId="10" fillId="0" borderId="0" xfId="64" applyFont="1">
      <alignment/>
      <protection/>
    </xf>
    <xf numFmtId="0" fontId="9" fillId="0" borderId="0" xfId="64" applyFont="1" applyAlignment="1">
      <alignment/>
      <protection/>
    </xf>
    <xf numFmtId="0" fontId="9" fillId="0" borderId="0" xfId="62" applyFont="1" applyAlignment="1">
      <alignment wrapText="1"/>
      <protection/>
    </xf>
    <xf numFmtId="0" fontId="9" fillId="0" borderId="10" xfId="64" applyFont="1" applyBorder="1" applyAlignment="1">
      <alignment horizontal="center" vertical="center" wrapText="1"/>
      <protection/>
    </xf>
    <xf numFmtId="0" fontId="9" fillId="0" borderId="1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Fill="1" applyBorder="1" applyAlignment="1">
      <alignment horizontal="center" vertical="center" wrapText="1"/>
      <protection/>
    </xf>
    <xf numFmtId="0" fontId="9" fillId="0" borderId="10" xfId="64" applyFont="1" applyBorder="1" applyAlignment="1">
      <alignment vertical="center" wrapText="1"/>
      <protection/>
    </xf>
    <xf numFmtId="0" fontId="10" fillId="0" borderId="0" xfId="64" applyFont="1" applyBorder="1">
      <alignment/>
      <protection/>
    </xf>
    <xf numFmtId="0" fontId="10" fillId="0" borderId="10" xfId="64" applyFont="1" applyBorder="1" applyAlignment="1">
      <alignment vertical="center" wrapText="1"/>
      <protection/>
    </xf>
    <xf numFmtId="0" fontId="10" fillId="0" borderId="10" xfId="64" applyFont="1" applyBorder="1" applyAlignment="1">
      <alignment wrapText="1"/>
      <protection/>
    </xf>
    <xf numFmtId="3" fontId="10" fillId="0" borderId="0" xfId="64" applyNumberFormat="1" applyFont="1" applyBorder="1" applyAlignment="1" applyProtection="1">
      <alignment vertical="center"/>
      <protection locked="0"/>
    </xf>
    <xf numFmtId="0" fontId="9" fillId="0" borderId="0" xfId="64" applyFont="1" applyBorder="1" applyProtection="1">
      <alignment/>
      <protection locked="0"/>
    </xf>
    <xf numFmtId="49" fontId="9" fillId="0" borderId="11" xfId="64" applyNumberFormat="1" applyFont="1" applyBorder="1" applyAlignment="1">
      <alignment horizontal="center" vertical="center" wrapText="1"/>
      <protection/>
    </xf>
    <xf numFmtId="49" fontId="9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wrapText="1"/>
      <protection/>
    </xf>
    <xf numFmtId="49" fontId="9" fillId="0" borderId="0" xfId="64" applyNumberFormat="1" applyFont="1" applyBorder="1" applyAlignment="1" applyProtection="1">
      <alignment horizontal="center" wrapText="1"/>
      <protection locked="0"/>
    </xf>
    <xf numFmtId="49" fontId="10" fillId="15" borderId="10" xfId="64" applyNumberFormat="1" applyFont="1" applyFill="1" applyBorder="1" applyAlignment="1">
      <alignment horizontal="center" vertical="center" wrapText="1"/>
      <protection/>
    </xf>
    <xf numFmtId="49" fontId="9" fillId="0" borderId="12" xfId="64" applyNumberFormat="1" applyFont="1" applyBorder="1" applyAlignment="1">
      <alignment horizontal="center" vertical="center" wrapText="1"/>
      <protection/>
    </xf>
    <xf numFmtId="0" fontId="10" fillId="0" borderId="0" xfId="60" applyFont="1">
      <alignment/>
      <protection/>
    </xf>
    <xf numFmtId="0" fontId="10" fillId="0" borderId="0" xfId="59" applyFont="1" applyAlignment="1">
      <alignment horizontal="center"/>
      <protection/>
    </xf>
    <xf numFmtId="49" fontId="3" fillId="0" borderId="0" xfId="58" applyNumberFormat="1" applyFont="1" applyAlignment="1">
      <alignment horizontal="center" vertical="center" wrapText="1"/>
      <protection/>
    </xf>
    <xf numFmtId="0" fontId="3" fillId="0" borderId="0" xfId="58" applyNumberFormat="1" applyFont="1" applyAlignment="1">
      <alignment horizontal="center" vertical="center" wrapText="1"/>
      <protection/>
    </xf>
    <xf numFmtId="0" fontId="3" fillId="0" borderId="0" xfId="59" applyFont="1" applyAlignment="1">
      <alignment vertical="justify"/>
      <protection/>
    </xf>
    <xf numFmtId="0" fontId="3" fillId="0" borderId="0" xfId="59" applyFont="1" applyBorder="1" applyAlignment="1">
      <alignment vertical="justify"/>
      <protection/>
    </xf>
    <xf numFmtId="49" fontId="3" fillId="0" borderId="0" xfId="59" applyNumberFormat="1" applyFont="1" applyBorder="1" applyAlignment="1">
      <alignment vertical="justify"/>
      <protection/>
    </xf>
    <xf numFmtId="0" fontId="4" fillId="0" borderId="0" xfId="59" applyFont="1" applyBorder="1" applyAlignment="1">
      <alignment vertical="justify"/>
      <protection/>
    </xf>
    <xf numFmtId="0" fontId="3" fillId="0" borderId="0" xfId="59" applyFont="1" applyBorder="1" applyAlignment="1">
      <alignment horizontal="right" vertical="justify"/>
      <protection/>
    </xf>
    <xf numFmtId="0" fontId="3" fillId="0" borderId="10" xfId="58" applyFont="1" applyBorder="1" applyAlignment="1">
      <alignment vertical="center" wrapText="1"/>
      <protection/>
    </xf>
    <xf numFmtId="49" fontId="3" fillId="0" borderId="10" xfId="58" applyNumberFormat="1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left" vertical="center" wrapText="1"/>
      <protection/>
    </xf>
    <xf numFmtId="49" fontId="3" fillId="0" borderId="10" xfId="58" applyNumberFormat="1" applyFont="1" applyBorder="1" applyAlignment="1">
      <alignment horizontal="left" vertical="center" wrapText="1"/>
      <protection/>
    </xf>
    <xf numFmtId="0" fontId="4" fillId="0" borderId="10" xfId="58" applyFont="1" applyBorder="1" applyAlignment="1">
      <alignment horizontal="left" vertical="center" wrapText="1"/>
      <protection/>
    </xf>
    <xf numFmtId="49" fontId="10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right" vertical="center" wrapText="1"/>
      <protection/>
    </xf>
    <xf numFmtId="49" fontId="11" fillId="0" borderId="10" xfId="58" applyNumberFormat="1" applyFont="1" applyBorder="1" applyAlignment="1">
      <alignment horizontal="center" vertical="center" wrapText="1"/>
      <protection/>
    </xf>
    <xf numFmtId="49" fontId="15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left" vertical="center" wrapText="1"/>
      <protection/>
    </xf>
    <xf numFmtId="0" fontId="3" fillId="0" borderId="0" xfId="58" applyFont="1" applyBorder="1" applyAlignment="1">
      <alignment horizontal="left" vertical="center" wrapText="1"/>
      <protection/>
    </xf>
    <xf numFmtId="49" fontId="3" fillId="0" borderId="0" xfId="58" applyNumberFormat="1" applyFont="1" applyBorder="1" applyAlignment="1">
      <alignment horizontal="left" vertical="center" wrapText="1"/>
      <protection/>
    </xf>
    <xf numFmtId="0" fontId="4" fillId="0" borderId="0" xfId="58" applyFont="1" applyBorder="1" applyAlignment="1">
      <alignment horizontal="left" vertical="center" wrapText="1"/>
      <protection/>
    </xf>
    <xf numFmtId="0" fontId="6" fillId="0" borderId="0" xfId="0" applyFont="1" applyBorder="1" applyAlignment="1" applyProtection="1">
      <alignment horizontal="left" vertical="top"/>
      <protection locked="0"/>
    </xf>
    <xf numFmtId="1" fontId="10" fillId="17" borderId="10" xfId="63" applyNumberFormat="1" applyFont="1" applyFill="1" applyBorder="1" applyAlignment="1" applyProtection="1">
      <alignment vertical="center"/>
      <protection locked="0"/>
    </xf>
    <xf numFmtId="1" fontId="10" fillId="7" borderId="10" xfId="63" applyNumberFormat="1" applyFont="1" applyFill="1" applyBorder="1" applyAlignment="1" applyProtection="1">
      <alignment vertical="center"/>
      <protection locked="0"/>
    </xf>
    <xf numFmtId="1" fontId="10" fillId="18" borderId="10" xfId="63" applyNumberFormat="1" applyFont="1" applyFill="1" applyBorder="1" applyAlignment="1" applyProtection="1">
      <alignment vertical="center"/>
      <protection locked="0"/>
    </xf>
    <xf numFmtId="3" fontId="10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Fill="1" applyBorder="1" applyAlignment="1" applyProtection="1">
      <alignment vertical="center"/>
      <protection/>
    </xf>
    <xf numFmtId="1" fontId="9" fillId="17" borderId="10" xfId="63" applyNumberFormat="1" applyFont="1" applyFill="1" applyBorder="1" applyAlignment="1" applyProtection="1">
      <alignment vertical="center"/>
      <protection locked="0"/>
    </xf>
    <xf numFmtId="3" fontId="9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Border="1" applyProtection="1">
      <alignment/>
      <protection/>
    </xf>
    <xf numFmtId="1" fontId="10" fillId="7" borderId="10" xfId="62" applyNumberFormat="1" applyFont="1" applyFill="1" applyBorder="1" applyAlignment="1" applyProtection="1">
      <alignment wrapText="1"/>
      <protection locked="0"/>
    </xf>
    <xf numFmtId="3" fontId="10" fillId="0" borderId="10" xfId="62" applyNumberFormat="1" applyFont="1" applyFill="1" applyBorder="1" applyAlignment="1" applyProtection="1">
      <alignment wrapText="1"/>
      <protection/>
    </xf>
    <xf numFmtId="1" fontId="10" fillId="18" borderId="10" xfId="62" applyNumberFormat="1" applyFont="1" applyFill="1" applyBorder="1" applyAlignment="1" applyProtection="1">
      <alignment wrapText="1"/>
      <protection locked="0"/>
    </xf>
    <xf numFmtId="49" fontId="10" fillId="0" borderId="10" xfId="64" applyNumberFormat="1" applyFont="1" applyBorder="1" applyAlignment="1" applyProtection="1">
      <alignment horizontal="center" vertical="center" wrapText="1"/>
      <protection/>
    </xf>
    <xf numFmtId="3" fontId="10" fillId="0" borderId="10" xfId="64" applyNumberFormat="1" applyFont="1" applyFill="1" applyBorder="1" applyAlignment="1" applyProtection="1">
      <alignment vertical="center"/>
      <protection/>
    </xf>
    <xf numFmtId="3" fontId="10" fillId="0" borderId="10" xfId="64" applyNumberFormat="1" applyFont="1" applyBorder="1" applyAlignment="1" applyProtection="1">
      <alignment vertical="center"/>
      <protection/>
    </xf>
    <xf numFmtId="1" fontId="10" fillId="7" borderId="10" xfId="64" applyNumberFormat="1" applyFont="1" applyFill="1" applyBorder="1" applyAlignment="1" applyProtection="1">
      <alignment vertical="center"/>
      <protection locked="0"/>
    </xf>
    <xf numFmtId="3" fontId="10" fillId="0" borderId="13" xfId="64" applyNumberFormat="1" applyFont="1" applyBorder="1" applyAlignment="1" applyProtection="1">
      <alignment vertical="center"/>
      <protection/>
    </xf>
    <xf numFmtId="3" fontId="10" fillId="0" borderId="11" xfId="64" applyNumberFormat="1" applyFont="1" applyBorder="1" applyAlignment="1" applyProtection="1">
      <alignment vertical="center"/>
      <protection/>
    </xf>
    <xf numFmtId="1" fontId="11" fillId="17" borderId="10" xfId="59" applyNumberFormat="1" applyFont="1" applyFill="1" applyBorder="1" applyAlignment="1" applyProtection="1">
      <alignment horizontal="center" vertical="center" wrapText="1"/>
      <protection locked="0"/>
    </xf>
    <xf numFmtId="1" fontId="10" fillId="0" borderId="10" xfId="59" applyNumberFormat="1" applyFont="1" applyBorder="1" applyAlignment="1" applyProtection="1">
      <alignment horizontal="center" vertical="center" wrapText="1"/>
      <protection/>
    </xf>
    <xf numFmtId="1" fontId="10" fillId="17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13" xfId="59" applyFont="1" applyBorder="1" applyAlignment="1" applyProtection="1">
      <alignment horizontal="center" vertical="center" wrapText="1"/>
      <protection/>
    </xf>
    <xf numFmtId="0" fontId="10" fillId="0" borderId="13" xfId="59" applyFont="1" applyFill="1" applyBorder="1" applyAlignment="1" applyProtection="1">
      <alignment horizontal="center" vertical="center" wrapText="1"/>
      <protection/>
    </xf>
    <xf numFmtId="1" fontId="10" fillId="15" borderId="14" xfId="59" applyNumberFormat="1" applyFont="1" applyFill="1" applyBorder="1" applyAlignment="1" applyProtection="1">
      <alignment horizontal="left" vertical="center" wrapText="1"/>
      <protection/>
    </xf>
    <xf numFmtId="1" fontId="10" fillId="15" borderId="14" xfId="59" applyNumberFormat="1" applyFont="1" applyFill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0" fillId="0" borderId="11" xfId="59" applyFont="1" applyFill="1" applyBorder="1" applyAlignment="1" applyProtection="1">
      <alignment horizontal="center" vertical="center" wrapText="1"/>
      <protection/>
    </xf>
    <xf numFmtId="1" fontId="10" fillId="17" borderId="10" xfId="59" applyNumberFormat="1" applyFont="1" applyFill="1" applyBorder="1" applyAlignment="1" applyProtection="1">
      <alignment horizontal="left" vertical="center" wrapText="1"/>
      <protection locked="0"/>
    </xf>
    <xf numFmtId="0" fontId="10" fillId="0" borderId="10" xfId="59" applyFont="1" applyBorder="1" applyAlignment="1" applyProtection="1">
      <alignment horizontal="center" vertical="center" wrapText="1"/>
      <protection/>
    </xf>
    <xf numFmtId="0" fontId="10" fillId="0" borderId="10" xfId="59" applyFont="1" applyFill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left" vertical="center" wrapText="1"/>
      <protection/>
    </xf>
    <xf numFmtId="0" fontId="10" fillId="0" borderId="0" xfId="57" applyFont="1" applyBorder="1" applyAlignment="1" applyProtection="1">
      <alignment horizontal="left" vertical="center" wrapText="1"/>
      <protection/>
    </xf>
    <xf numFmtId="1" fontId="10" fillId="0" borderId="0" xfId="57" applyNumberFormat="1" applyFont="1" applyBorder="1" applyAlignment="1" applyProtection="1">
      <alignment horizontal="left" vertical="center" wrapText="1"/>
      <protection/>
    </xf>
    <xf numFmtId="49" fontId="9" fillId="0" borderId="13" xfId="57" applyNumberFormat="1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center" vertical="center" wrapText="1"/>
      <protection/>
    </xf>
    <xf numFmtId="49" fontId="9" fillId="0" borderId="15" xfId="57" applyNumberFormat="1" applyFont="1" applyBorder="1" applyAlignment="1" applyProtection="1">
      <alignment horizontal="center" vertical="center" wrapText="1"/>
      <protection/>
    </xf>
    <xf numFmtId="0" fontId="9" fillId="0" borderId="13" xfId="57" applyFont="1" applyBorder="1" applyAlignment="1" applyProtection="1">
      <alignment horizontal="center" vertical="center" wrapText="1"/>
      <protection/>
    </xf>
    <xf numFmtId="49" fontId="9" fillId="0" borderId="11" xfId="57" applyNumberFormat="1" applyFont="1" applyBorder="1" applyAlignment="1" applyProtection="1">
      <alignment horizontal="center" vertical="center" wrapText="1"/>
      <protection/>
    </xf>
    <xf numFmtId="0" fontId="9" fillId="0" borderId="11" xfId="57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center" vertical="center" wrapText="1"/>
      <protection/>
    </xf>
    <xf numFmtId="49" fontId="10" fillId="0" borderId="11" xfId="57" applyNumberFormat="1" applyFont="1" applyBorder="1" applyAlignment="1" applyProtection="1">
      <alignment horizontal="center" vertical="center" wrapText="1"/>
      <protection/>
    </xf>
    <xf numFmtId="0" fontId="10" fillId="0" borderId="11" xfId="57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left" vertical="center" wrapText="1"/>
      <protection/>
    </xf>
    <xf numFmtId="49" fontId="9" fillId="0" borderId="10" xfId="57" applyNumberFormat="1" applyFont="1" applyBorder="1" applyAlignment="1" applyProtection="1">
      <alignment horizontal="left" vertical="center" wrapText="1"/>
      <protection/>
    </xf>
    <xf numFmtId="49" fontId="10" fillId="0" borderId="10" xfId="57" applyNumberFormat="1" applyFont="1" applyBorder="1" applyAlignment="1" applyProtection="1">
      <alignment horizontal="center" vertical="center" wrapText="1"/>
      <protection/>
    </xf>
    <xf numFmtId="0" fontId="11" fillId="0" borderId="10" xfId="57" applyFont="1" applyBorder="1" applyAlignment="1" applyProtection="1">
      <alignment horizontal="right" vertical="center" wrapText="1"/>
      <protection/>
    </xf>
    <xf numFmtId="49" fontId="11" fillId="0" borderId="10" xfId="57" applyNumberFormat="1" applyFont="1" applyBorder="1" applyAlignment="1" applyProtection="1">
      <alignment horizontal="center" vertical="center" wrapText="1"/>
      <protection/>
    </xf>
    <xf numFmtId="49" fontId="9" fillId="0" borderId="10" xfId="57" applyNumberFormat="1" applyFont="1" applyBorder="1" applyAlignment="1" applyProtection="1">
      <alignment horizontal="center" vertical="center" wrapText="1"/>
      <protection/>
    </xf>
    <xf numFmtId="0" fontId="10" fillId="0" borderId="10" xfId="57" applyFont="1" applyFill="1" applyBorder="1" applyAlignment="1" applyProtection="1">
      <alignment vertical="center" wrapText="1"/>
      <protection/>
    </xf>
    <xf numFmtId="49" fontId="10" fillId="0" borderId="10" xfId="57" applyNumberFormat="1" applyFont="1" applyFill="1" applyBorder="1" applyAlignment="1" applyProtection="1">
      <alignment horizontal="center" vertical="center" wrapText="1"/>
      <protection/>
    </xf>
    <xf numFmtId="0" fontId="9" fillId="0" borderId="0" xfId="57" applyFont="1" applyBorder="1" applyAlignment="1" applyProtection="1">
      <alignment horizontal="right" vertical="center" wrapText="1"/>
      <protection/>
    </xf>
    <xf numFmtId="49" fontId="9" fillId="0" borderId="0" xfId="57" applyNumberFormat="1" applyFont="1" applyBorder="1" applyAlignment="1" applyProtection="1">
      <alignment horizontal="right" vertical="center" wrapText="1"/>
      <protection/>
    </xf>
    <xf numFmtId="1" fontId="10" fillId="17" borderId="10" xfId="57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56" applyFont="1" applyAlignment="1">
      <alignment/>
      <protection/>
    </xf>
    <xf numFmtId="0" fontId="9" fillId="0" borderId="0" xfId="60" applyFont="1">
      <alignment/>
      <protection/>
    </xf>
    <xf numFmtId="0" fontId="10" fillId="0" borderId="0" xfId="60" applyFont="1" applyBorder="1">
      <alignment/>
      <protection/>
    </xf>
    <xf numFmtId="49" fontId="10" fillId="0" borderId="0" xfId="60" applyNumberFormat="1" applyFont="1">
      <alignment/>
      <protection/>
    </xf>
    <xf numFmtId="0" fontId="10" fillId="0" borderId="10" xfId="56" applyFont="1" applyBorder="1" applyAlignment="1" applyProtection="1">
      <alignment horizontal="right" vertical="center" wrapText="1"/>
      <protection/>
    </xf>
    <xf numFmtId="1" fontId="10" fillId="0" borderId="10" xfId="56" applyNumberFormat="1" applyFont="1" applyBorder="1" applyAlignment="1" applyProtection="1">
      <alignment horizontal="right" vertical="center" wrapText="1"/>
      <protection/>
    </xf>
    <xf numFmtId="0" fontId="10" fillId="0" borderId="10" xfId="56" applyFont="1" applyFill="1" applyBorder="1" applyAlignment="1" applyProtection="1">
      <alignment horizontal="right" vertical="center" wrapText="1"/>
      <protection/>
    </xf>
    <xf numFmtId="0" fontId="10" fillId="0" borderId="0" xfId="56" applyFont="1" applyBorder="1" applyProtection="1">
      <alignment/>
      <protection/>
    </xf>
    <xf numFmtId="0" fontId="10" fillId="0" borderId="0" xfId="60" applyFont="1" applyProtection="1">
      <alignment/>
      <protection/>
    </xf>
    <xf numFmtId="1" fontId="10" fillId="17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18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17" borderId="10" xfId="56" applyNumberFormat="1" applyFont="1" applyFill="1" applyBorder="1" applyAlignment="1" applyProtection="1">
      <alignment horizontal="right"/>
      <protection locked="0"/>
    </xf>
    <xf numFmtId="1" fontId="10" fillId="18" borderId="10" xfId="56" applyNumberFormat="1" applyFont="1" applyFill="1" applyBorder="1" applyAlignment="1" applyProtection="1">
      <alignment horizontal="right"/>
      <protection locked="0"/>
    </xf>
    <xf numFmtId="1" fontId="10" fillId="0" borderId="10" xfId="56" applyNumberFormat="1" applyFont="1" applyBorder="1" applyAlignment="1" applyProtection="1">
      <alignment horizontal="right"/>
      <protection/>
    </xf>
    <xf numFmtId="1" fontId="10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6" applyNumberFormat="1" applyFont="1" applyBorder="1" applyProtection="1">
      <alignment/>
      <protection/>
    </xf>
    <xf numFmtId="0" fontId="9" fillId="0" borderId="10" xfId="56" applyFont="1" applyBorder="1" applyAlignment="1" applyProtection="1">
      <alignment horizontal="center" vertical="center" wrapText="1"/>
      <protection/>
    </xf>
    <xf numFmtId="0" fontId="9" fillId="0" borderId="0" xfId="60" applyFont="1" applyAlignment="1" applyProtection="1">
      <alignment horizontal="center"/>
      <protection/>
    </xf>
    <xf numFmtId="0" fontId="9" fillId="0" borderId="10" xfId="56" applyFont="1" applyBorder="1" applyAlignment="1" applyProtection="1">
      <alignment horizontal="center"/>
      <protection/>
    </xf>
    <xf numFmtId="1" fontId="10" fillId="0" borderId="10" xfId="56" applyNumberFormat="1" applyFont="1" applyBorder="1" applyAlignment="1" applyProtection="1">
      <alignment horizontal="center" vertical="center" wrapText="1"/>
      <protection/>
    </xf>
    <xf numFmtId="1" fontId="10" fillId="0" borderId="10" xfId="56" applyNumberFormat="1" applyFont="1" applyFill="1" applyBorder="1" applyAlignment="1" applyProtection="1">
      <alignment horizontal="right" vertical="center" wrapText="1"/>
      <protection/>
    </xf>
    <xf numFmtId="1" fontId="10" fillId="0" borderId="10" xfId="56" applyNumberFormat="1" applyFont="1" applyFill="1" applyBorder="1" applyAlignment="1" applyProtection="1">
      <alignment horizontal="center" vertical="center" wrapText="1"/>
      <protection/>
    </xf>
    <xf numFmtId="0" fontId="10" fillId="0" borderId="10" xfId="56" applyFont="1" applyFill="1" applyBorder="1" applyAlignment="1" applyProtection="1">
      <alignment horizontal="center" vertical="center" wrapText="1"/>
      <protection/>
    </xf>
    <xf numFmtId="0" fontId="9" fillId="0" borderId="0" xfId="56" applyFont="1" applyBorder="1" applyProtection="1">
      <alignment/>
      <protection/>
    </xf>
    <xf numFmtId="0" fontId="9" fillId="0" borderId="0" xfId="60" applyFont="1" applyProtection="1">
      <alignment/>
      <protection/>
    </xf>
    <xf numFmtId="0" fontId="9" fillId="0" borderId="10" xfId="56" applyFont="1" applyBorder="1" applyProtection="1">
      <alignment/>
      <protection/>
    </xf>
    <xf numFmtId="1" fontId="10" fillId="0" borderId="10" xfId="56" applyNumberFormat="1" applyFont="1" applyFill="1" applyBorder="1" applyAlignment="1" applyProtection="1">
      <alignment horizontal="right"/>
      <protection/>
    </xf>
    <xf numFmtId="1" fontId="9" fillId="17" borderId="16" xfId="63" applyNumberFormat="1" applyFont="1" applyFill="1" applyBorder="1" applyAlignment="1" applyProtection="1">
      <alignment vertical="center"/>
      <protection locked="0"/>
    </xf>
    <xf numFmtId="0" fontId="9" fillId="0" borderId="10" xfId="63" applyFont="1" applyBorder="1" applyAlignment="1" applyProtection="1">
      <alignment vertical="center" wrapText="1"/>
      <protection/>
    </xf>
    <xf numFmtId="0" fontId="9" fillId="0" borderId="10" xfId="63" applyFont="1" applyBorder="1" applyAlignment="1" applyProtection="1">
      <alignment horizontal="left" vertical="center" wrapText="1"/>
      <protection/>
    </xf>
    <xf numFmtId="49" fontId="9" fillId="0" borderId="10" xfId="63" applyNumberFormat="1" applyFont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wrapText="1"/>
      <protection/>
    </xf>
    <xf numFmtId="0" fontId="10" fillId="0" borderId="0" xfId="62" applyFont="1" applyAlignment="1" applyProtection="1">
      <alignment wrapText="1"/>
      <protection/>
    </xf>
    <xf numFmtId="1" fontId="10" fillId="17" borderId="10" xfId="62" applyNumberFormat="1" applyFont="1" applyFill="1" applyBorder="1" applyAlignment="1" applyProtection="1">
      <alignment wrapText="1"/>
      <protection locked="0"/>
    </xf>
    <xf numFmtId="1" fontId="10" fillId="0" borderId="0" xfId="62" applyNumberFormat="1" applyFont="1" applyAlignment="1" applyProtection="1">
      <alignment wrapText="1"/>
      <protection/>
    </xf>
    <xf numFmtId="0" fontId="10" fillId="0" borderId="0" xfId="64" applyFont="1" applyBorder="1" applyProtection="1">
      <alignment/>
      <protection/>
    </xf>
    <xf numFmtId="0" fontId="9" fillId="0" borderId="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 applyProtection="1">
      <alignment horizontal="left" vertical="center" wrapText="1"/>
      <protection/>
    </xf>
    <xf numFmtId="0" fontId="10" fillId="0" borderId="0" xfId="56" applyFont="1" applyAlignment="1">
      <alignment horizontal="centerContinuous" vertical="center" wrapText="1"/>
      <protection/>
    </xf>
    <xf numFmtId="0" fontId="9" fillId="0" borderId="10" xfId="56" applyFont="1" applyBorder="1" applyAlignment="1" applyProtection="1">
      <alignment horizontal="centerContinuous" vertical="center" wrapText="1"/>
      <protection/>
    </xf>
    <xf numFmtId="1" fontId="10" fillId="0" borderId="0" xfId="59" applyNumberFormat="1" applyFont="1" applyBorder="1" applyAlignment="1">
      <alignment vertical="justify" wrapText="1"/>
      <protection/>
    </xf>
    <xf numFmtId="0" fontId="9" fillId="0" borderId="12" xfId="57" applyFont="1" applyBorder="1" applyAlignment="1" applyProtection="1">
      <alignment horizontal="centerContinuous" vertical="center" wrapText="1"/>
      <protection/>
    </xf>
    <xf numFmtId="0" fontId="9" fillId="0" borderId="14" xfId="57" applyFont="1" applyBorder="1" applyAlignment="1" applyProtection="1">
      <alignment horizontal="centerContinuous" vertical="center" wrapText="1"/>
      <protection/>
    </xf>
    <xf numFmtId="0" fontId="9" fillId="0" borderId="16" xfId="57" applyFont="1" applyBorder="1" applyAlignment="1" applyProtection="1">
      <alignment horizontal="centerContinuous" vertical="center" wrapText="1"/>
      <protection/>
    </xf>
    <xf numFmtId="0" fontId="9" fillId="0" borderId="10" xfId="57" applyFont="1" applyBorder="1" applyAlignment="1" applyProtection="1">
      <alignment horizontal="centerContinuous" vertical="center" wrapText="1"/>
      <protection/>
    </xf>
    <xf numFmtId="44" fontId="9" fillId="0" borderId="10" xfId="44" applyFont="1" applyBorder="1" applyAlignment="1" applyProtection="1">
      <alignment horizontal="centerContinuous" vertical="center" wrapText="1"/>
      <protection/>
    </xf>
    <xf numFmtId="49" fontId="3" fillId="0" borderId="0" xfId="58" applyNumberFormat="1" applyFont="1" applyAlignment="1">
      <alignment horizontal="centerContinuous" vertical="center" wrapText="1"/>
      <protection/>
    </xf>
    <xf numFmtId="0" fontId="8" fillId="0" borderId="0" xfId="61" applyFont="1" applyAlignment="1">
      <alignment horizontal="left" vertical="top" wrapText="1"/>
      <protection/>
    </xf>
    <xf numFmtId="0" fontId="8" fillId="0" borderId="0" xfId="61" applyFont="1" applyAlignment="1">
      <alignment vertical="top" wrapText="1"/>
      <protection/>
    </xf>
    <xf numFmtId="0" fontId="8" fillId="0" borderId="0" xfId="61" applyFont="1" applyAlignment="1">
      <alignment vertical="top"/>
      <protection/>
    </xf>
    <xf numFmtId="0" fontId="4" fillId="0" borderId="0" xfId="61" applyFont="1" applyAlignment="1">
      <alignment vertical="top"/>
      <protection/>
    </xf>
    <xf numFmtId="0" fontId="6" fillId="0" borderId="0" xfId="61" applyFont="1" applyBorder="1" applyAlignment="1" applyProtection="1">
      <alignment vertical="top" wrapText="1"/>
      <protection locked="0"/>
    </xf>
    <xf numFmtId="1" fontId="8" fillId="17" borderId="12" xfId="61" applyNumberFormat="1" applyFont="1" applyFill="1" applyBorder="1" applyAlignment="1" applyProtection="1">
      <alignment vertical="top" wrapText="1"/>
      <protection locked="0"/>
    </xf>
    <xf numFmtId="1" fontId="8" fillId="17" borderId="17" xfId="61" applyNumberFormat="1" applyFont="1" applyFill="1" applyBorder="1" applyAlignment="1" applyProtection="1">
      <alignment vertical="top" wrapText="1"/>
      <protection locked="0"/>
    </xf>
    <xf numFmtId="1" fontId="8" fillId="18" borderId="17" xfId="61" applyNumberFormat="1" applyFont="1" applyFill="1" applyBorder="1" applyAlignment="1" applyProtection="1">
      <alignment vertical="top" wrapText="1"/>
      <protection locked="0"/>
    </xf>
    <xf numFmtId="1" fontId="8" fillId="0" borderId="17" xfId="61" applyNumberFormat="1" applyFont="1" applyBorder="1" applyAlignment="1" applyProtection="1">
      <alignment vertical="top" wrapText="1"/>
      <protection/>
    </xf>
    <xf numFmtId="1" fontId="8" fillId="0" borderId="12" xfId="61" applyNumberFormat="1" applyFont="1" applyBorder="1" applyAlignment="1" applyProtection="1">
      <alignment vertical="top" wrapText="1"/>
      <protection/>
    </xf>
    <xf numFmtId="1" fontId="8" fillId="0" borderId="17" xfId="61" applyNumberFormat="1" applyFont="1" applyFill="1" applyBorder="1" applyAlignment="1" applyProtection="1">
      <alignment vertical="top" wrapText="1"/>
      <protection/>
    </xf>
    <xf numFmtId="1" fontId="4" fillId="0" borderId="0" xfId="61" applyNumberFormat="1" applyFont="1" applyAlignment="1">
      <alignment vertical="top"/>
      <protection/>
    </xf>
    <xf numFmtId="1" fontId="8" fillId="7" borderId="17" xfId="61" applyNumberFormat="1" applyFont="1" applyFill="1" applyBorder="1" applyAlignment="1" applyProtection="1">
      <alignment vertical="top" wrapText="1"/>
      <protection locked="0"/>
    </xf>
    <xf numFmtId="1" fontId="8" fillId="0" borderId="18" xfId="61" applyNumberFormat="1" applyFont="1" applyBorder="1" applyAlignment="1" applyProtection="1">
      <alignment vertical="top" wrapText="1"/>
      <protection/>
    </xf>
    <xf numFmtId="1" fontId="8" fillId="18" borderId="19" xfId="61" applyNumberFormat="1" applyFont="1" applyFill="1" applyBorder="1" applyAlignment="1" applyProtection="1">
      <alignment vertical="top" wrapText="1"/>
      <protection locked="0"/>
    </xf>
    <xf numFmtId="1" fontId="8" fillId="0" borderId="20" xfId="61" applyNumberFormat="1" applyFont="1" applyBorder="1" applyAlignment="1" applyProtection="1">
      <alignment vertical="top" wrapText="1"/>
      <protection/>
    </xf>
    <xf numFmtId="1" fontId="6" fillId="0" borderId="17" xfId="61" applyNumberFormat="1" applyFont="1" applyBorder="1" applyAlignment="1" applyProtection="1">
      <alignment vertical="top" wrapText="1"/>
      <protection/>
    </xf>
    <xf numFmtId="1" fontId="17" fillId="19" borderId="10" xfId="0" applyNumberFormat="1" applyFont="1" applyFill="1" applyBorder="1" applyAlignment="1" applyProtection="1">
      <alignment vertical="top"/>
      <protection/>
    </xf>
    <xf numFmtId="1" fontId="6" fillId="0" borderId="21" xfId="61" applyNumberFormat="1" applyFont="1" applyBorder="1" applyAlignment="1" applyProtection="1">
      <alignment vertical="top" wrapText="1"/>
      <protection/>
    </xf>
    <xf numFmtId="1" fontId="8" fillId="0" borderId="22" xfId="61" applyNumberFormat="1" applyFont="1" applyBorder="1" applyAlignment="1" applyProtection="1">
      <alignment vertical="top" wrapText="1"/>
      <protection/>
    </xf>
    <xf numFmtId="0" fontId="6" fillId="0" borderId="0" xfId="61" applyFont="1" applyBorder="1" applyAlignment="1">
      <alignment vertical="top" wrapText="1"/>
      <protection/>
    </xf>
    <xf numFmtId="49" fontId="6" fillId="0" borderId="0" xfId="61" applyNumberFormat="1" applyFont="1" applyBorder="1" applyAlignment="1">
      <alignment vertical="top" wrapText="1"/>
      <protection/>
    </xf>
    <xf numFmtId="1" fontId="8" fillId="0" borderId="0" xfId="61" applyNumberFormat="1" applyFont="1" applyBorder="1" applyAlignment="1">
      <alignment vertical="top" wrapText="1"/>
      <protection/>
    </xf>
    <xf numFmtId="0" fontId="4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vertical="top"/>
      <protection locked="0"/>
    </xf>
    <xf numFmtId="0" fontId="4" fillId="0" borderId="0" xfId="61" applyFont="1" applyBorder="1" applyAlignment="1" applyProtection="1">
      <alignment vertical="top" wrapText="1"/>
      <protection locked="0"/>
    </xf>
    <xf numFmtId="0" fontId="4" fillId="0" borderId="0" xfId="61" applyFont="1" applyAlignment="1" applyProtection="1">
      <alignment horizontal="left" vertical="top" wrapText="1"/>
      <protection locked="0"/>
    </xf>
    <xf numFmtId="0" fontId="4" fillId="0" borderId="0" xfId="61" applyFont="1" applyAlignment="1" applyProtection="1">
      <alignment vertical="top"/>
      <protection locked="0"/>
    </xf>
    <xf numFmtId="1" fontId="4" fillId="0" borderId="0" xfId="61" applyNumberFormat="1" applyFont="1" applyAlignment="1" applyProtection="1">
      <alignment vertical="top" wrapText="1"/>
      <protection locked="0"/>
    </xf>
    <xf numFmtId="0" fontId="9" fillId="0" borderId="13" xfId="64" applyFont="1" applyBorder="1" applyAlignment="1">
      <alignment horizontal="centerContinuous" vertical="center" wrapText="1"/>
      <protection/>
    </xf>
    <xf numFmtId="0" fontId="9" fillId="0" borderId="15" xfId="64" applyFont="1" applyBorder="1" applyAlignment="1">
      <alignment horizontal="centerContinuous" vertical="center" wrapText="1"/>
      <protection/>
    </xf>
    <xf numFmtId="0" fontId="9" fillId="0" borderId="11" xfId="64" applyFont="1" applyBorder="1" applyAlignment="1">
      <alignment horizontal="centerContinuous" vertical="center" wrapText="1"/>
      <protection/>
    </xf>
    <xf numFmtId="0" fontId="9" fillId="15" borderId="13" xfId="64" applyFont="1" applyFill="1" applyBorder="1" applyAlignment="1">
      <alignment horizontal="centerContinuous" vertical="center" wrapText="1"/>
      <protection/>
    </xf>
    <xf numFmtId="0" fontId="9" fillId="15" borderId="11" xfId="64" applyFont="1" applyFill="1" applyBorder="1" applyAlignment="1">
      <alignment horizontal="centerContinuous" vertical="center" wrapText="1"/>
      <protection/>
    </xf>
    <xf numFmtId="1" fontId="10" fillId="15" borderId="12" xfId="64" applyNumberFormat="1" applyFont="1" applyFill="1" applyBorder="1" applyAlignment="1" applyProtection="1">
      <alignment vertical="center"/>
      <protection locked="0"/>
    </xf>
    <xf numFmtId="1" fontId="10" fillId="15" borderId="14" xfId="64" applyNumberFormat="1" applyFont="1" applyFill="1" applyBorder="1" applyAlignment="1" applyProtection="1">
      <alignment vertical="center"/>
      <protection locked="0"/>
    </xf>
    <xf numFmtId="1" fontId="10" fillId="15" borderId="16" xfId="64" applyNumberFormat="1" applyFont="1" applyFill="1" applyBorder="1" applyAlignment="1" applyProtection="1">
      <alignment vertical="center"/>
      <protection locked="0"/>
    </xf>
    <xf numFmtId="1" fontId="10" fillId="17" borderId="10" xfId="64" applyNumberFormat="1" applyFont="1" applyFill="1" applyBorder="1" applyAlignment="1" applyProtection="1">
      <alignment vertical="center"/>
      <protection locked="0"/>
    </xf>
    <xf numFmtId="0" fontId="9" fillId="0" borderId="13" xfId="64" applyFont="1" applyBorder="1" applyAlignment="1">
      <alignment horizontal="left" vertical="center" wrapText="1"/>
      <protection/>
    </xf>
    <xf numFmtId="1" fontId="11" fillId="17" borderId="10" xfId="59" applyNumberFormat="1" applyFont="1" applyFill="1" applyBorder="1" applyAlignment="1" applyProtection="1">
      <alignment vertical="center" wrapText="1"/>
      <protection locked="0"/>
    </xf>
    <xf numFmtId="1" fontId="10" fillId="0" borderId="10" xfId="59" applyNumberFormat="1" applyFont="1" applyBorder="1" applyAlignment="1" applyProtection="1">
      <alignment vertical="center" wrapText="1"/>
      <protection/>
    </xf>
    <xf numFmtId="1" fontId="10" fillId="17" borderId="10" xfId="59" applyNumberFormat="1" applyFont="1" applyFill="1" applyBorder="1" applyAlignment="1" applyProtection="1">
      <alignment vertical="center" wrapText="1"/>
      <protection locked="0"/>
    </xf>
    <xf numFmtId="0" fontId="11" fillId="0" borderId="13" xfId="59" applyFont="1" applyBorder="1" applyAlignment="1" applyProtection="1">
      <alignment vertical="center" wrapText="1"/>
      <protection/>
    </xf>
    <xf numFmtId="1" fontId="10" fillId="15" borderId="14" xfId="59" applyNumberFormat="1" applyFont="1" applyFill="1" applyBorder="1" applyAlignment="1" applyProtection="1">
      <alignment vertical="center" wrapText="1"/>
      <protection/>
    </xf>
    <xf numFmtId="0" fontId="10" fillId="0" borderId="11" xfId="59" applyFont="1" applyBorder="1" applyAlignment="1" applyProtection="1">
      <alignment vertical="center" wrapText="1"/>
      <protection/>
    </xf>
    <xf numFmtId="0" fontId="10" fillId="0" borderId="10" xfId="59" applyFont="1" applyBorder="1" applyAlignment="1" applyProtection="1">
      <alignment vertical="center" wrapText="1"/>
      <protection/>
    </xf>
    <xf numFmtId="0" fontId="11" fillId="0" borderId="10" xfId="59" applyFont="1" applyBorder="1" applyAlignment="1" applyProtection="1">
      <alignment vertical="center" wrapText="1"/>
      <protection/>
    </xf>
    <xf numFmtId="1" fontId="10" fillId="18" borderId="10" xfId="57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12" xfId="64" applyNumberFormat="1" applyFont="1" applyFill="1" applyBorder="1" applyAlignment="1" applyProtection="1">
      <alignment vertical="center"/>
      <protection locked="0"/>
    </xf>
    <xf numFmtId="3" fontId="10" fillId="0" borderId="0" xfId="64" applyNumberFormat="1" applyFont="1" applyBorder="1" applyProtection="1">
      <alignment/>
      <protection/>
    </xf>
    <xf numFmtId="0" fontId="9" fillId="0" borderId="12" xfId="64" applyFont="1" applyBorder="1" applyAlignment="1">
      <alignment horizontal="centerContinuous" vertical="center" wrapText="1"/>
      <protection/>
    </xf>
    <xf numFmtId="0" fontId="9" fillId="0" borderId="16" xfId="64" applyFont="1" applyBorder="1" applyAlignment="1">
      <alignment horizontal="centerContinuous" vertical="center" wrapText="1"/>
      <protection/>
    </xf>
    <xf numFmtId="0" fontId="9" fillId="0" borderId="18" xfId="64" applyFont="1" applyBorder="1" applyAlignment="1">
      <alignment horizontal="left" vertical="center" wrapText="1"/>
      <protection/>
    </xf>
    <xf numFmtId="0" fontId="9" fillId="0" borderId="11" xfId="64" applyFont="1" applyBorder="1" applyAlignment="1">
      <alignment horizontal="center" vertical="center" wrapText="1"/>
      <protection/>
    </xf>
    <xf numFmtId="0" fontId="9" fillId="0" borderId="11" xfId="64" applyFont="1" applyFill="1" applyBorder="1" applyAlignment="1">
      <alignment horizontal="center" vertical="center" wrapText="1"/>
      <protection/>
    </xf>
    <xf numFmtId="0" fontId="9" fillId="0" borderId="23" xfId="64" applyFont="1" applyBorder="1" applyAlignment="1">
      <alignment horizontal="centerContinuous" vertical="center" wrapText="1"/>
      <protection/>
    </xf>
    <xf numFmtId="0" fontId="9" fillId="15" borderId="15" xfId="64" applyFont="1" applyFill="1" applyBorder="1" applyAlignment="1">
      <alignment horizontal="center" vertical="center" wrapText="1"/>
      <protection/>
    </xf>
    <xf numFmtId="0" fontId="9" fillId="0" borderId="18" xfId="64" applyFont="1" applyBorder="1" applyAlignment="1">
      <alignment horizontal="centerContinuous" vertical="center" wrapText="1"/>
      <protection/>
    </xf>
    <xf numFmtId="0" fontId="9" fillId="0" borderId="19" xfId="64" applyFont="1" applyBorder="1" applyAlignment="1">
      <alignment horizontal="center" vertical="center" wrapText="1"/>
      <protection/>
    </xf>
    <xf numFmtId="0" fontId="9" fillId="0" borderId="24" xfId="64" applyFont="1" applyBorder="1" applyAlignment="1">
      <alignment horizontal="centerContinuous" vertical="center" wrapText="1"/>
      <protection/>
    </xf>
    <xf numFmtId="0" fontId="9" fillId="0" borderId="25" xfId="64" applyFont="1" applyBorder="1" applyAlignment="1">
      <alignment horizontal="centerContinuous" vertical="center" wrapText="1"/>
      <protection/>
    </xf>
    <xf numFmtId="49" fontId="9" fillId="0" borderId="18" xfId="64" applyNumberFormat="1" applyFont="1" applyBorder="1" applyAlignment="1">
      <alignment horizontal="centerContinuous" vertical="center" wrapText="1"/>
      <protection/>
    </xf>
    <xf numFmtId="49" fontId="9" fillId="0" borderId="19" xfId="64" applyNumberFormat="1" applyFont="1" applyBorder="1" applyAlignment="1">
      <alignment horizontal="centerContinuous" vertical="center" wrapText="1"/>
      <protection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6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center" vertical="top" wrapText="1"/>
      <protection locked="0"/>
    </xf>
    <xf numFmtId="0" fontId="8" fillId="0" borderId="0" xfId="61" applyFont="1" applyAlignment="1" applyProtection="1">
      <alignment horizontal="left" vertical="top"/>
      <protection locked="0"/>
    </xf>
    <xf numFmtId="0" fontId="6" fillId="0" borderId="0" xfId="61" applyFont="1" applyBorder="1" applyAlignment="1" applyProtection="1">
      <alignment horizontal="center" vertical="top"/>
      <protection locked="0"/>
    </xf>
    <xf numFmtId="0" fontId="6" fillId="0" borderId="0" xfId="62" applyFont="1" applyAlignment="1" applyProtection="1">
      <alignment wrapText="1"/>
      <protection locked="0"/>
    </xf>
    <xf numFmtId="0" fontId="6" fillId="0" borderId="26" xfId="61" applyFont="1" applyBorder="1" applyAlignment="1" applyProtection="1">
      <alignment horizontal="center" vertical="center"/>
      <protection/>
    </xf>
    <xf numFmtId="0" fontId="6" fillId="0" borderId="27" xfId="61" applyFont="1" applyBorder="1" applyAlignment="1" applyProtection="1">
      <alignment horizontal="center" vertical="top" wrapText="1"/>
      <protection/>
    </xf>
    <xf numFmtId="14" fontId="6" fillId="0" borderId="27" xfId="61" applyNumberFormat="1" applyFont="1" applyBorder="1" applyAlignment="1" applyProtection="1">
      <alignment horizontal="center" vertical="top" wrapText="1"/>
      <protection/>
    </xf>
    <xf numFmtId="49" fontId="6" fillId="0" borderId="27" xfId="61" applyNumberFormat="1" applyFont="1" applyBorder="1" applyAlignment="1" applyProtection="1">
      <alignment horizontal="center" vertical="center" wrapText="1"/>
      <protection/>
    </xf>
    <xf numFmtId="14" fontId="6" fillId="0" borderId="28" xfId="61" applyNumberFormat="1" applyFont="1" applyBorder="1" applyAlignment="1" applyProtection="1">
      <alignment horizontal="center" vertical="top" wrapText="1"/>
      <protection/>
    </xf>
    <xf numFmtId="0" fontId="6" fillId="0" borderId="29" xfId="61" applyFont="1" applyBorder="1" applyAlignment="1" applyProtection="1">
      <alignment horizontal="center" vertical="center" wrapText="1"/>
      <protection/>
    </xf>
    <xf numFmtId="0" fontId="6" fillId="0" borderId="10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center" vertical="center" wrapText="1"/>
      <protection/>
    </xf>
    <xf numFmtId="0" fontId="6" fillId="0" borderId="17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right" vertical="top" wrapText="1"/>
      <protection/>
    </xf>
    <xf numFmtId="0" fontId="8" fillId="0" borderId="10" xfId="61" applyFont="1" applyBorder="1" applyAlignment="1" applyProtection="1">
      <alignment vertical="top" wrapText="1"/>
      <protection/>
    </xf>
    <xf numFmtId="0" fontId="8" fillId="0" borderId="12" xfId="61" applyFont="1" applyBorder="1" applyAlignment="1" applyProtection="1">
      <alignment vertical="top" wrapText="1"/>
      <protection/>
    </xf>
    <xf numFmtId="49" fontId="6" fillId="15" borderId="18" xfId="61" applyNumberFormat="1" applyFont="1" applyFill="1" applyBorder="1" applyAlignment="1" applyProtection="1">
      <alignment horizontal="right" vertical="top" wrapText="1"/>
      <protection/>
    </xf>
    <xf numFmtId="0" fontId="4" fillId="15" borderId="30" xfId="0" applyFont="1" applyFill="1" applyBorder="1" applyAlignment="1" applyProtection="1">
      <alignment vertical="top" wrapText="1"/>
      <protection/>
    </xf>
    <xf numFmtId="0" fontId="4" fillId="15" borderId="31" xfId="0" applyFont="1" applyFill="1" applyBorder="1" applyAlignment="1" applyProtection="1">
      <alignment vertical="top" wrapText="1"/>
      <protection/>
    </xf>
    <xf numFmtId="0" fontId="17" fillId="19" borderId="29" xfId="61" applyFont="1" applyFill="1" applyBorder="1" applyAlignment="1" applyProtection="1">
      <alignment vertical="top" wrapText="1"/>
      <protection/>
    </xf>
    <xf numFmtId="0" fontId="8" fillId="0" borderId="10" xfId="61" applyFont="1" applyBorder="1" applyAlignment="1" applyProtection="1">
      <alignment horizontal="right" vertical="top" wrapText="1"/>
      <protection/>
    </xf>
    <xf numFmtId="0" fontId="17" fillId="19" borderId="10" xfId="61" applyFont="1" applyFill="1" applyBorder="1" applyAlignment="1" applyProtection="1">
      <alignment vertical="top" wrapText="1"/>
      <protection/>
    </xf>
    <xf numFmtId="0" fontId="4" fillId="15" borderId="23" xfId="0" applyFont="1" applyFill="1" applyBorder="1" applyAlignment="1" applyProtection="1">
      <alignment vertical="top" wrapText="1"/>
      <protection/>
    </xf>
    <xf numFmtId="0" fontId="4" fillId="15" borderId="32" xfId="0" applyFont="1" applyFill="1" applyBorder="1" applyAlignment="1" applyProtection="1">
      <alignment vertical="top" wrapText="1"/>
      <protection/>
    </xf>
    <xf numFmtId="0" fontId="4" fillId="15" borderId="33" xfId="0" applyFont="1" applyFill="1" applyBorder="1" applyAlignment="1" applyProtection="1">
      <alignment vertical="top" wrapText="1"/>
      <protection/>
    </xf>
    <xf numFmtId="49" fontId="4" fillId="0" borderId="10" xfId="61" applyNumberFormat="1" applyFont="1" applyBorder="1" applyAlignment="1" applyProtection="1">
      <alignment horizontal="right" vertical="top" wrapText="1"/>
      <protection/>
    </xf>
    <xf numFmtId="1" fontId="4" fillId="0" borderId="10" xfId="61" applyNumberFormat="1" applyFont="1" applyBorder="1" applyAlignment="1" applyProtection="1">
      <alignment horizontal="right" vertical="top" wrapText="1"/>
      <protection/>
    </xf>
    <xf numFmtId="0" fontId="17" fillId="19" borderId="10" xfId="61" applyFont="1" applyFill="1" applyBorder="1" applyAlignment="1" applyProtection="1">
      <alignment vertical="top"/>
      <protection/>
    </xf>
    <xf numFmtId="49" fontId="4" fillId="0" borderId="10" xfId="61" applyNumberFormat="1" applyFont="1" applyFill="1" applyBorder="1" applyAlignment="1" applyProtection="1">
      <alignment horizontal="right" vertical="top" wrapText="1"/>
      <protection/>
    </xf>
    <xf numFmtId="1" fontId="5" fillId="0" borderId="10" xfId="61" applyNumberFormat="1" applyFont="1" applyBorder="1" applyAlignment="1" applyProtection="1">
      <alignment horizontal="right" vertical="top" wrapText="1"/>
      <protection/>
    </xf>
    <xf numFmtId="1" fontId="7" fillId="0" borderId="12" xfId="61" applyNumberFormat="1" applyFont="1" applyBorder="1" applyAlignment="1" applyProtection="1">
      <alignment horizontal="right" vertical="top" wrapText="1"/>
      <protection/>
    </xf>
    <xf numFmtId="1" fontId="4" fillId="0" borderId="14" xfId="0" applyNumberFormat="1" applyFont="1" applyBorder="1" applyAlignment="1" applyProtection="1">
      <alignment vertical="top" wrapText="1"/>
      <protection/>
    </xf>
    <xf numFmtId="1" fontId="4" fillId="0" borderId="34" xfId="0" applyNumberFormat="1" applyFont="1" applyBorder="1" applyAlignment="1" applyProtection="1">
      <alignment vertical="top" wrapText="1"/>
      <protection/>
    </xf>
    <xf numFmtId="49" fontId="5" fillId="0" borderId="10" xfId="61" applyNumberFormat="1" applyFont="1" applyBorder="1" applyAlignment="1" applyProtection="1">
      <alignment horizontal="right" vertical="top" wrapText="1"/>
      <protection/>
    </xf>
    <xf numFmtId="49" fontId="5" fillId="0" borderId="10" xfId="61" applyNumberFormat="1" applyFont="1" applyFill="1" applyBorder="1" applyAlignment="1" applyProtection="1">
      <alignment horizontal="right" vertical="top" wrapText="1"/>
      <protection/>
    </xf>
    <xf numFmtId="1" fontId="17" fillId="19" borderId="10" xfId="61" applyNumberFormat="1" applyFont="1" applyFill="1" applyBorder="1" applyAlignment="1" applyProtection="1">
      <alignment vertical="top" wrapText="1"/>
      <protection/>
    </xf>
    <xf numFmtId="1" fontId="8" fillId="0" borderId="10" xfId="61" applyNumberFormat="1" applyFont="1" applyBorder="1" applyAlignment="1" applyProtection="1">
      <alignment vertical="top" wrapText="1"/>
      <protection/>
    </xf>
    <xf numFmtId="1" fontId="17" fillId="19" borderId="10" xfId="61" applyNumberFormat="1" applyFont="1" applyFill="1" applyBorder="1" applyAlignment="1" applyProtection="1">
      <alignment vertical="top"/>
      <protection/>
    </xf>
    <xf numFmtId="1" fontId="3" fillId="0" borderId="18" xfId="61" applyNumberFormat="1" applyFont="1" applyBorder="1" applyAlignment="1" applyProtection="1">
      <alignment horizontal="right" vertical="top" wrapText="1"/>
      <protection/>
    </xf>
    <xf numFmtId="1" fontId="4" fillId="0" borderId="30" xfId="0" applyNumberFormat="1" applyFont="1" applyBorder="1" applyAlignment="1" applyProtection="1">
      <alignment vertical="top" wrapText="1"/>
      <protection/>
    </xf>
    <xf numFmtId="1" fontId="4" fillId="0" borderId="31" xfId="0" applyNumberFormat="1" applyFont="1" applyBorder="1" applyAlignment="1" applyProtection="1">
      <alignment vertical="top" wrapText="1"/>
      <protection/>
    </xf>
    <xf numFmtId="1" fontId="17" fillId="19" borderId="10" xfId="0" applyNumberFormat="1" applyFont="1" applyFill="1" applyBorder="1" applyAlignment="1" applyProtection="1">
      <alignment vertical="top" wrapText="1"/>
      <protection/>
    </xf>
    <xf numFmtId="1" fontId="4" fillId="0" borderId="23" xfId="0" applyNumberFormat="1" applyFont="1" applyBorder="1" applyAlignment="1" applyProtection="1">
      <alignment vertical="top" wrapText="1"/>
      <protection/>
    </xf>
    <xf numFmtId="1" fontId="4" fillId="0" borderId="32" xfId="0" applyNumberFormat="1" applyFont="1" applyBorder="1" applyAlignment="1" applyProtection="1">
      <alignment vertical="top" wrapText="1"/>
      <protection/>
    </xf>
    <xf numFmtId="1" fontId="4" fillId="0" borderId="33" xfId="0" applyNumberFormat="1" applyFont="1" applyBorder="1" applyAlignment="1" applyProtection="1">
      <alignment vertical="top" wrapText="1"/>
      <protection/>
    </xf>
    <xf numFmtId="1" fontId="3" fillId="0" borderId="10" xfId="61" applyNumberFormat="1" applyFont="1" applyBorder="1" applyAlignment="1" applyProtection="1">
      <alignment horizontal="right" vertical="top" wrapText="1"/>
      <protection/>
    </xf>
    <xf numFmtId="1" fontId="6" fillId="0" borderId="18" xfId="61" applyNumberFormat="1" applyFont="1" applyBorder="1" applyAlignment="1" applyProtection="1">
      <alignment horizontal="right" vertical="top" wrapText="1"/>
      <protection/>
    </xf>
    <xf numFmtId="0" fontId="17" fillId="19" borderId="10" xfId="0" applyFont="1" applyFill="1" applyBorder="1" applyAlignment="1" applyProtection="1">
      <alignment vertical="top"/>
      <protection/>
    </xf>
    <xf numFmtId="49" fontId="4" fillId="0" borderId="12" xfId="61" applyNumberFormat="1" applyFont="1" applyBorder="1" applyAlignment="1" applyProtection="1">
      <alignment horizontal="right" vertical="top" wrapText="1"/>
      <protection/>
    </xf>
    <xf numFmtId="1" fontId="4" fillId="0" borderId="19" xfId="0" applyNumberFormat="1" applyFont="1" applyBorder="1" applyAlignment="1" applyProtection="1">
      <alignment vertical="top" wrapText="1"/>
      <protection/>
    </xf>
    <xf numFmtId="1" fontId="4" fillId="0" borderId="0" xfId="0" applyNumberFormat="1" applyFont="1" applyBorder="1" applyAlignment="1" applyProtection="1">
      <alignment vertical="top" wrapText="1"/>
      <protection/>
    </xf>
    <xf numFmtId="1" fontId="4" fillId="0" borderId="35" xfId="0" applyNumberFormat="1" applyFont="1" applyBorder="1" applyAlignment="1" applyProtection="1">
      <alignment vertical="top" wrapText="1"/>
      <protection/>
    </xf>
    <xf numFmtId="49" fontId="17" fillId="19" borderId="10" xfId="61" applyNumberFormat="1" applyFont="1" applyFill="1" applyBorder="1" applyAlignment="1" applyProtection="1">
      <alignment vertical="top"/>
      <protection/>
    </xf>
    <xf numFmtId="0" fontId="17" fillId="19" borderId="29" xfId="61" applyNumberFormat="1" applyFont="1" applyFill="1" applyBorder="1" applyAlignment="1" applyProtection="1">
      <alignment vertical="top" wrapText="1"/>
      <protection/>
    </xf>
    <xf numFmtId="49" fontId="3" fillId="0" borderId="10" xfId="61" applyNumberFormat="1" applyFont="1" applyFill="1" applyBorder="1" applyAlignment="1" applyProtection="1">
      <alignment horizontal="right" vertical="top" wrapText="1"/>
      <protection/>
    </xf>
    <xf numFmtId="1" fontId="6" fillId="0" borderId="10" xfId="61" applyNumberFormat="1" applyFont="1" applyBorder="1" applyAlignment="1" applyProtection="1">
      <alignment horizontal="right" vertical="top" wrapText="1"/>
      <protection/>
    </xf>
    <xf numFmtId="1" fontId="8" fillId="0" borderId="10" xfId="61" applyNumberFormat="1" applyFont="1" applyBorder="1" applyAlignment="1" applyProtection="1">
      <alignment horizontal="right" vertical="top" wrapText="1"/>
      <protection/>
    </xf>
    <xf numFmtId="1" fontId="5" fillId="0" borderId="13" xfId="61" applyNumberFormat="1" applyFont="1" applyBorder="1" applyAlignment="1" applyProtection="1">
      <alignment horizontal="right" vertical="top" wrapText="1"/>
      <protection/>
    </xf>
    <xf numFmtId="1" fontId="4" fillId="0" borderId="18" xfId="61" applyNumberFormat="1" applyFont="1" applyBorder="1" applyAlignment="1" applyProtection="1">
      <alignment horizontal="right" vertical="top" wrapText="1"/>
      <protection/>
    </xf>
    <xf numFmtId="1" fontId="8" fillId="0" borderId="30" xfId="61" applyNumberFormat="1" applyFont="1" applyBorder="1" applyAlignment="1" applyProtection="1">
      <alignment vertical="top" wrapText="1"/>
      <protection/>
    </xf>
    <xf numFmtId="1" fontId="8" fillId="0" borderId="31" xfId="61" applyNumberFormat="1" applyFont="1" applyBorder="1" applyAlignment="1" applyProtection="1">
      <alignment vertical="top" wrapText="1"/>
      <protection/>
    </xf>
    <xf numFmtId="1" fontId="4" fillId="0" borderId="23" xfId="61" applyNumberFormat="1" applyFont="1" applyBorder="1" applyAlignment="1" applyProtection="1">
      <alignment horizontal="right" vertical="top" wrapText="1"/>
      <protection/>
    </xf>
    <xf numFmtId="1" fontId="8" fillId="0" borderId="32" xfId="61" applyNumberFormat="1" applyFont="1" applyBorder="1" applyAlignment="1" applyProtection="1">
      <alignment vertical="top" wrapText="1"/>
      <protection/>
    </xf>
    <xf numFmtId="1" fontId="8" fillId="0" borderId="33" xfId="61" applyNumberFormat="1" applyFont="1" applyBorder="1" applyAlignment="1" applyProtection="1">
      <alignment vertical="top" wrapText="1"/>
      <protection/>
    </xf>
    <xf numFmtId="1" fontId="5" fillId="0" borderId="11" xfId="61" applyNumberFormat="1" applyFont="1" applyBorder="1" applyAlignment="1" applyProtection="1">
      <alignment horizontal="right" vertical="top" wrapText="1"/>
      <protection/>
    </xf>
    <xf numFmtId="1" fontId="5" fillId="15" borderId="10" xfId="61" applyNumberFormat="1" applyFont="1" applyFill="1" applyBorder="1" applyAlignment="1" applyProtection="1">
      <alignment horizontal="right" vertical="top" wrapText="1"/>
      <protection/>
    </xf>
    <xf numFmtId="1" fontId="4" fillId="0" borderId="10" xfId="0" applyNumberFormat="1" applyFont="1" applyBorder="1" applyAlignment="1" applyProtection="1">
      <alignment vertical="top" wrapText="1"/>
      <protection/>
    </xf>
    <xf numFmtId="1" fontId="4" fillId="0" borderId="17" xfId="0" applyNumberFormat="1" applyFont="1" applyBorder="1" applyAlignment="1" applyProtection="1">
      <alignment vertical="top" wrapText="1"/>
      <protection/>
    </xf>
    <xf numFmtId="1" fontId="4" fillId="15" borderId="10" xfId="0" applyNumberFormat="1" applyFont="1" applyFill="1" applyBorder="1" applyAlignment="1" applyProtection="1">
      <alignment vertical="top"/>
      <protection/>
    </xf>
    <xf numFmtId="1" fontId="4" fillId="0" borderId="10" xfId="0" applyNumberFormat="1" applyFont="1" applyBorder="1" applyAlignment="1" applyProtection="1">
      <alignment vertical="top"/>
      <protection/>
    </xf>
    <xf numFmtId="1" fontId="4" fillId="0" borderId="17" xfId="0" applyNumberFormat="1" applyFont="1" applyBorder="1" applyAlignment="1" applyProtection="1">
      <alignment vertical="top"/>
      <protection/>
    </xf>
    <xf numFmtId="49" fontId="3" fillId="0" borderId="10" xfId="61" applyNumberFormat="1" applyFont="1" applyBorder="1" applyAlignment="1" applyProtection="1">
      <alignment horizontal="right" vertical="top" wrapText="1"/>
      <protection/>
    </xf>
    <xf numFmtId="49" fontId="3" fillId="0" borderId="36" xfId="61" applyNumberFormat="1" applyFont="1" applyBorder="1" applyAlignment="1" applyProtection="1">
      <alignment horizontal="right" vertical="top" wrapText="1"/>
      <protection/>
    </xf>
    <xf numFmtId="1" fontId="3" fillId="0" borderId="36" xfId="61" applyNumberFormat="1" applyFont="1" applyBorder="1" applyAlignment="1" applyProtection="1">
      <alignment horizontal="right" vertical="top" wrapText="1"/>
      <protection/>
    </xf>
    <xf numFmtId="0" fontId="4" fillId="0" borderId="0" xfId="61" applyFont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/>
      <protection/>
    </xf>
    <xf numFmtId="0" fontId="9" fillId="0" borderId="10" xfId="63" applyFont="1" applyBorder="1" applyAlignment="1" applyProtection="1">
      <alignment horizontal="center" vertical="center" wrapText="1"/>
      <protection/>
    </xf>
    <xf numFmtId="0" fontId="9" fillId="0" borderId="16" xfId="63" applyFont="1" applyBorder="1" applyAlignment="1" applyProtection="1">
      <alignment horizontal="center" vertical="center" wrapText="1"/>
      <protection/>
    </xf>
    <xf numFmtId="0" fontId="9" fillId="0" borderId="12" xfId="63" applyFont="1" applyBorder="1" applyAlignment="1" applyProtection="1">
      <alignment horizontal="center" vertical="center" wrapText="1"/>
      <protection/>
    </xf>
    <xf numFmtId="0" fontId="9" fillId="0" borderId="11" xfId="63" applyFont="1" applyBorder="1" applyAlignment="1" applyProtection="1">
      <alignment horizontal="center" vertical="center" wrapText="1"/>
      <protection/>
    </xf>
    <xf numFmtId="0" fontId="11" fillId="0" borderId="10" xfId="63" applyFont="1" applyBorder="1" applyAlignment="1" applyProtection="1">
      <alignment vertical="center" wrapText="1"/>
      <protection/>
    </xf>
    <xf numFmtId="0" fontId="10" fillId="0" borderId="10" xfId="63" applyFont="1" applyFill="1" applyBorder="1" applyProtection="1">
      <alignment/>
      <protection/>
    </xf>
    <xf numFmtId="0" fontId="10" fillId="0" borderId="10" xfId="63" applyFont="1" applyBorder="1" applyAlignment="1" applyProtection="1">
      <alignment vertical="center" wrapText="1"/>
      <protection/>
    </xf>
    <xf numFmtId="3" fontId="10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Fill="1" applyBorder="1" applyAlignment="1" applyProtection="1">
      <alignment vertical="center" wrapText="1"/>
      <protection/>
    </xf>
    <xf numFmtId="0" fontId="11" fillId="0" borderId="10" xfId="63" applyFont="1" applyBorder="1" applyAlignment="1" applyProtection="1">
      <alignment horizontal="right" vertical="center" wrapText="1"/>
      <protection/>
    </xf>
    <xf numFmtId="0" fontId="10" fillId="0" borderId="10" xfId="63" applyFont="1" applyBorder="1" applyAlignment="1" applyProtection="1">
      <alignment horizontal="left" vertical="center" wrapText="1"/>
      <protection/>
    </xf>
    <xf numFmtId="3" fontId="11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Border="1" applyAlignment="1" applyProtection="1">
      <alignment wrapText="1"/>
      <protection/>
    </xf>
    <xf numFmtId="0" fontId="10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wrapText="1"/>
      <protection/>
    </xf>
    <xf numFmtId="0" fontId="12" fillId="0" borderId="10" xfId="63" applyFont="1" applyBorder="1" applyAlignment="1" applyProtection="1">
      <alignment vertical="center" wrapText="1"/>
      <protection/>
    </xf>
    <xf numFmtId="0" fontId="10" fillId="0" borderId="29" xfId="63" applyFont="1" applyBorder="1" applyAlignment="1" applyProtection="1">
      <alignment vertical="center" wrapText="1"/>
      <protection/>
    </xf>
    <xf numFmtId="49" fontId="10" fillId="0" borderId="16" xfId="63" applyNumberFormat="1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vertical="center" wrapText="1"/>
      <protection/>
    </xf>
    <xf numFmtId="0" fontId="9" fillId="0" borderId="12" xfId="63" applyFont="1" applyBorder="1" applyAlignment="1" applyProtection="1">
      <alignment vertical="center" wrapText="1"/>
      <protection/>
    </xf>
    <xf numFmtId="0" fontId="13" fillId="0" borderId="10" xfId="63" applyFont="1" applyBorder="1" applyAlignment="1" applyProtection="1">
      <alignment vertical="center" wrapText="1"/>
      <protection/>
    </xf>
    <xf numFmtId="0" fontId="10" fillId="0" borderId="0" xfId="63" applyFont="1" applyBorder="1" applyAlignment="1" applyProtection="1">
      <alignment wrapText="1"/>
      <protection/>
    </xf>
    <xf numFmtId="1" fontId="10" fillId="0" borderId="10" xfId="63" applyNumberFormat="1" applyFont="1" applyBorder="1" applyAlignment="1" applyProtection="1">
      <alignment vertical="center"/>
      <protection/>
    </xf>
    <xf numFmtId="1" fontId="8" fillId="2" borderId="17" xfId="61" applyNumberFormat="1" applyFont="1" applyFill="1" applyBorder="1" applyAlignment="1" applyProtection="1">
      <alignment vertical="top" wrapText="1"/>
      <protection locked="0"/>
    </xf>
    <xf numFmtId="1" fontId="8" fillId="2" borderId="12" xfId="61" applyNumberFormat="1" applyFont="1" applyFill="1" applyBorder="1" applyAlignment="1" applyProtection="1">
      <alignment vertical="top" wrapText="1"/>
      <protection locked="0"/>
    </xf>
    <xf numFmtId="0" fontId="10" fillId="0" borderId="0" xfId="62" applyFont="1" applyAlignment="1" applyProtection="1">
      <alignment wrapText="1"/>
      <protection locked="0"/>
    </xf>
    <xf numFmtId="0" fontId="10" fillId="0" borderId="0" xfId="62" applyFont="1" applyFill="1" applyAlignment="1" applyProtection="1">
      <alignment wrapText="1"/>
      <protection locked="0"/>
    </xf>
    <xf numFmtId="0" fontId="9" fillId="0" borderId="0" xfId="62" applyFont="1" applyBorder="1" applyAlignment="1" applyProtection="1">
      <alignment horizontal="centerContinuous" vertical="center" wrapText="1"/>
      <protection locked="0"/>
    </xf>
    <xf numFmtId="0" fontId="9" fillId="0" borderId="0" xfId="62" applyFont="1" applyFill="1" applyBorder="1" applyAlignment="1" applyProtection="1">
      <alignment horizontal="centerContinuous" vertical="center" wrapText="1"/>
      <protection locked="0"/>
    </xf>
    <xf numFmtId="1" fontId="10" fillId="0" borderId="0" xfId="62" applyNumberFormat="1" applyFont="1" applyBorder="1" applyAlignment="1" applyProtection="1">
      <alignment wrapText="1"/>
      <protection/>
    </xf>
    <xf numFmtId="0" fontId="10" fillId="0" borderId="0" xfId="62" applyFont="1" applyAlignment="1" applyProtection="1">
      <alignment horizontal="centerContinuous" wrapText="1"/>
      <protection/>
    </xf>
    <xf numFmtId="0" fontId="10" fillId="0" borderId="0" xfId="62" applyFont="1" applyAlignment="1" applyProtection="1">
      <alignment horizontal="center" wrapText="1"/>
      <protection/>
    </xf>
    <xf numFmtId="0" fontId="9" fillId="0" borderId="0" xfId="62" applyFont="1" applyAlignment="1" applyProtection="1">
      <alignment wrapText="1"/>
      <protection/>
    </xf>
    <xf numFmtId="0" fontId="9" fillId="0" borderId="10" xfId="62" applyFont="1" applyBorder="1" applyAlignment="1" applyProtection="1">
      <alignment horizontal="center" vertical="center" wrapText="1"/>
      <protection/>
    </xf>
    <xf numFmtId="14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horizontal="center" wrapText="1"/>
      <protection/>
    </xf>
    <xf numFmtId="49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1" fillId="0" borderId="10" xfId="62" applyFont="1" applyBorder="1" applyAlignment="1" applyProtection="1">
      <alignment wrapText="1"/>
      <protection/>
    </xf>
    <xf numFmtId="49" fontId="11" fillId="0" borderId="10" xfId="62" applyNumberFormat="1" applyFont="1" applyBorder="1" applyAlignment="1" applyProtection="1">
      <alignment wrapText="1"/>
      <protection/>
    </xf>
    <xf numFmtId="0" fontId="10" fillId="0" borderId="10" xfId="62" applyFont="1" applyBorder="1" applyAlignment="1" applyProtection="1">
      <alignment wrapText="1"/>
      <protection/>
    </xf>
    <xf numFmtId="49" fontId="10" fillId="0" borderId="10" xfId="62" applyNumberFormat="1" applyFont="1" applyBorder="1" applyAlignment="1" applyProtection="1">
      <alignment horizontal="center" wrapText="1"/>
      <protection/>
    </xf>
    <xf numFmtId="0" fontId="10" fillId="0" borderId="10" xfId="62" applyFont="1" applyFill="1" applyBorder="1" applyAlignment="1" applyProtection="1">
      <alignment wrapText="1"/>
      <protection/>
    </xf>
    <xf numFmtId="49" fontId="10" fillId="0" borderId="10" xfId="62" applyNumberFormat="1" applyFont="1" applyFill="1" applyBorder="1" applyAlignment="1" applyProtection="1">
      <alignment horizontal="center" wrapText="1"/>
      <protection/>
    </xf>
    <xf numFmtId="0" fontId="9" fillId="0" borderId="10" xfId="62" applyFont="1" applyBorder="1" applyAlignment="1" applyProtection="1">
      <alignment horizontal="right" wrapText="1"/>
      <protection/>
    </xf>
    <xf numFmtId="49" fontId="9" fillId="0" borderId="10" xfId="62" applyNumberFormat="1" applyFont="1" applyBorder="1" applyAlignment="1" applyProtection="1">
      <alignment horizontal="center" wrapText="1"/>
      <protection/>
    </xf>
    <xf numFmtId="49" fontId="11" fillId="0" borderId="10" xfId="62" applyNumberFormat="1" applyFont="1" applyBorder="1" applyAlignment="1" applyProtection="1">
      <alignment horizontal="center" wrapText="1"/>
      <protection/>
    </xf>
    <xf numFmtId="1" fontId="10" fillId="0" borderId="10" xfId="62" applyNumberFormat="1" applyFont="1" applyFill="1" applyBorder="1" applyAlignment="1" applyProtection="1">
      <alignment wrapText="1"/>
      <protection/>
    </xf>
    <xf numFmtId="0" fontId="9" fillId="0" borderId="10" xfId="62" applyFont="1" applyBorder="1" applyAlignment="1" applyProtection="1">
      <alignment wrapText="1"/>
      <protection/>
    </xf>
    <xf numFmtId="49" fontId="10" fillId="0" borderId="0" xfId="62" applyNumberFormat="1" applyFont="1" applyBorder="1" applyAlignment="1" applyProtection="1">
      <alignment wrapText="1"/>
      <protection/>
    </xf>
    <xf numFmtId="1" fontId="10" fillId="0" borderId="0" xfId="62" applyNumberFormat="1" applyFont="1" applyFill="1" applyBorder="1" applyAlignment="1" applyProtection="1">
      <alignment wrapText="1"/>
      <protection/>
    </xf>
    <xf numFmtId="0" fontId="9" fillId="0" borderId="0" xfId="62" applyFont="1" applyAlignment="1" applyProtection="1">
      <alignment horizontal="center"/>
      <protection/>
    </xf>
    <xf numFmtId="1" fontId="10" fillId="0" borderId="10" xfId="64" applyNumberFormat="1" applyFont="1" applyFill="1" applyBorder="1" applyAlignment="1" applyProtection="1">
      <alignment vertical="center"/>
      <protection/>
    </xf>
    <xf numFmtId="1" fontId="10" fillId="0" borderId="12" xfId="64" applyNumberFormat="1" applyFont="1" applyFill="1" applyBorder="1" applyAlignment="1" applyProtection="1">
      <alignment vertical="center"/>
      <protection/>
    </xf>
    <xf numFmtId="0" fontId="9" fillId="0" borderId="0" xfId="64" applyFont="1" applyBorder="1" applyAlignment="1" applyProtection="1">
      <alignment vertical="center" wrapText="1"/>
      <protection locked="0"/>
    </xf>
    <xf numFmtId="49" fontId="9" fillId="0" borderId="0" xfId="64" applyNumberFormat="1" applyFont="1" applyBorder="1" applyAlignment="1" applyProtection="1">
      <alignment horizontal="center" vertical="center" wrapText="1"/>
      <protection locked="0"/>
    </xf>
    <xf numFmtId="0" fontId="10" fillId="0" borderId="0" xfId="64" applyFont="1" applyBorder="1" applyProtection="1">
      <alignment/>
      <protection locked="0"/>
    </xf>
    <xf numFmtId="0" fontId="10" fillId="0" borderId="0" xfId="60" applyFont="1" applyProtection="1">
      <alignment/>
      <protection locked="0"/>
    </xf>
    <xf numFmtId="0" fontId="9" fillId="0" borderId="0" xfId="59" applyFont="1" applyAlignment="1" applyProtection="1">
      <alignment horizontal="centerContinuous"/>
      <protection locked="0"/>
    </xf>
    <xf numFmtId="0" fontId="10" fillId="0" borderId="0" xfId="59" applyFont="1" applyProtection="1">
      <alignment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9" fillId="0" borderId="0" xfId="59" applyFont="1" applyProtection="1">
      <alignment/>
      <protection locked="0"/>
    </xf>
    <xf numFmtId="0" fontId="10" fillId="0" borderId="0" xfId="59" applyFont="1" applyAlignment="1" applyProtection="1">
      <alignment/>
      <protection locked="0"/>
    </xf>
    <xf numFmtId="0" fontId="9" fillId="0" borderId="0" xfId="59" applyFont="1" applyBorder="1" applyAlignment="1" applyProtection="1">
      <alignment horizontal="centerContinuous"/>
      <protection locked="0"/>
    </xf>
    <xf numFmtId="0" fontId="9" fillId="0" borderId="10" xfId="59" applyFont="1" applyBorder="1" applyAlignment="1" applyProtection="1">
      <alignment horizontal="centerContinuous" vertical="center" wrapText="1"/>
      <protection/>
    </xf>
    <xf numFmtId="0" fontId="9" fillId="0" borderId="10" xfId="59" applyFont="1" applyBorder="1" applyAlignment="1" applyProtection="1">
      <alignment horizontal="center" vertical="center" wrapText="1"/>
      <protection/>
    </xf>
    <xf numFmtId="49" fontId="9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Alignment="1" applyProtection="1">
      <alignment horizontal="centerContinuous"/>
      <protection/>
    </xf>
    <xf numFmtId="0" fontId="9" fillId="0" borderId="10" xfId="59" applyFont="1" applyBorder="1" applyAlignment="1" applyProtection="1">
      <alignment horizontal="center"/>
      <protection/>
    </xf>
    <xf numFmtId="0" fontId="9" fillId="0" borderId="10" xfId="59" applyFont="1" applyBorder="1" applyAlignment="1" applyProtection="1">
      <alignment wrapText="1"/>
      <protection/>
    </xf>
    <xf numFmtId="0" fontId="9" fillId="0" borderId="10" xfId="59" applyFont="1" applyBorder="1" applyAlignment="1" applyProtection="1">
      <alignment vertical="justify" wrapText="1"/>
      <protection/>
    </xf>
    <xf numFmtId="49" fontId="9" fillId="15" borderId="10" xfId="59" applyNumberFormat="1" applyFont="1" applyFill="1" applyBorder="1" applyAlignment="1" applyProtection="1">
      <alignment vertical="justify" wrapText="1"/>
      <protection/>
    </xf>
    <xf numFmtId="0" fontId="10" fillId="15" borderId="10" xfId="59" applyFont="1" applyFill="1" applyBorder="1" applyAlignment="1" applyProtection="1">
      <alignment horizontal="left" vertical="center" wrapText="1"/>
      <protection/>
    </xf>
    <xf numFmtId="0" fontId="10" fillId="0" borderId="10" xfId="59" applyFont="1" applyBorder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right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Protection="1">
      <alignment/>
      <protection/>
    </xf>
    <xf numFmtId="0" fontId="9" fillId="0" borderId="10" xfId="59" applyFont="1" applyBorder="1" applyAlignment="1" applyProtection="1">
      <alignment horizontal="left"/>
      <protection/>
    </xf>
    <xf numFmtId="0" fontId="9" fillId="0" borderId="10" xfId="59" applyFont="1" applyBorder="1" applyAlignment="1" applyProtection="1">
      <alignment vertical="top" wrapText="1"/>
      <protection/>
    </xf>
    <xf numFmtId="0" fontId="9" fillId="0" borderId="10" xfId="59" applyFont="1" applyBorder="1" applyAlignment="1" applyProtection="1">
      <alignment horizontal="left" vertical="center" wrapText="1"/>
      <protection/>
    </xf>
    <xf numFmtId="0" fontId="10" fillId="0" borderId="10" xfId="59" applyFont="1" applyBorder="1" applyAlignment="1" applyProtection="1">
      <alignment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1" fillId="0" borderId="13" xfId="59" applyNumberFormat="1" applyFont="1" applyBorder="1" applyAlignment="1" applyProtection="1">
      <alignment horizontal="center" vertical="center" wrapText="1"/>
      <protection/>
    </xf>
    <xf numFmtId="0" fontId="9" fillId="0" borderId="12" xfId="59" applyFont="1" applyBorder="1" applyAlignment="1" applyProtection="1">
      <alignment vertical="justify" wrapText="1"/>
      <protection/>
    </xf>
    <xf numFmtId="49" fontId="10" fillId="15" borderId="12" xfId="59" applyNumberFormat="1" applyFont="1" applyFill="1" applyBorder="1" applyAlignment="1" applyProtection="1">
      <alignment horizontal="center" vertical="center" wrapText="1"/>
      <protection/>
    </xf>
    <xf numFmtId="0" fontId="15" fillId="0" borderId="10" xfId="59" applyFont="1" applyBorder="1" applyAlignment="1" applyProtection="1">
      <alignment vertical="justify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vertical="justify"/>
      <protection/>
    </xf>
    <xf numFmtId="1" fontId="10" fillId="15" borderId="16" xfId="59" applyNumberFormat="1" applyFont="1" applyFill="1" applyBorder="1" applyAlignment="1" applyProtection="1">
      <alignment horizontal="center" vertical="center" wrapText="1"/>
      <protection/>
    </xf>
    <xf numFmtId="1" fontId="10" fillId="0" borderId="0" xfId="59" applyNumberFormat="1" applyFont="1" applyAlignment="1" applyProtection="1">
      <alignment vertical="center" wrapText="1"/>
      <protection locked="0"/>
    </xf>
    <xf numFmtId="1" fontId="10" fillId="0" borderId="0" xfId="59" applyNumberFormat="1" applyFont="1" applyAlignment="1" applyProtection="1">
      <alignment horizontal="left" vertical="center" wrapText="1"/>
      <protection locked="0"/>
    </xf>
    <xf numFmtId="0" fontId="10" fillId="0" borderId="0" xfId="56" applyFont="1" applyAlignment="1" applyProtection="1">
      <alignment horizontal="left" vertical="center" wrapText="1"/>
      <protection locked="0"/>
    </xf>
    <xf numFmtId="49" fontId="10" fillId="0" borderId="0" xfId="56" applyNumberFormat="1" applyFont="1" applyAlignment="1" applyProtection="1">
      <alignment horizontal="left" vertical="center" wrapText="1"/>
      <protection locked="0"/>
    </xf>
    <xf numFmtId="0" fontId="10" fillId="0" borderId="0" xfId="56" applyFont="1" applyProtection="1">
      <alignment/>
      <protection locked="0"/>
    </xf>
    <xf numFmtId="49" fontId="10" fillId="0" borderId="0" xfId="60" applyNumberFormat="1" applyFont="1" applyProtection="1">
      <alignment/>
      <protection locked="0"/>
    </xf>
    <xf numFmtId="0" fontId="9" fillId="0" borderId="12" xfId="56" applyFont="1" applyBorder="1" applyAlignment="1" applyProtection="1">
      <alignment horizontal="centerContinuous" vertical="center" wrapText="1"/>
      <protection/>
    </xf>
    <xf numFmtId="49" fontId="9" fillId="0" borderId="13" xfId="56" applyNumberFormat="1" applyFont="1" applyBorder="1" applyAlignment="1" applyProtection="1">
      <alignment horizontal="center" vertical="center" wrapText="1"/>
      <protection/>
    </xf>
    <xf numFmtId="1" fontId="9" fillId="0" borderId="16" xfId="56" applyNumberFormat="1" applyFont="1" applyBorder="1" applyAlignment="1" applyProtection="1">
      <alignment horizontal="centerContinuous" vertical="center" wrapText="1"/>
      <protection/>
    </xf>
    <xf numFmtId="49" fontId="9" fillId="0" borderId="11" xfId="56" applyNumberFormat="1" applyFont="1" applyBorder="1" applyAlignment="1" applyProtection="1">
      <alignment horizontal="center" vertical="center" wrapText="1"/>
      <protection/>
    </xf>
    <xf numFmtId="0" fontId="9" fillId="0" borderId="10" xfId="56" applyFont="1" applyBorder="1" applyAlignment="1" applyProtection="1">
      <alignment horizontal="left" vertical="center" wrapText="1"/>
      <protection/>
    </xf>
    <xf numFmtId="49" fontId="11" fillId="0" borderId="10" xfId="56" applyNumberFormat="1" applyFont="1" applyBorder="1" applyAlignment="1" applyProtection="1">
      <alignment horizontal="center" vertical="center" wrapText="1"/>
      <protection/>
    </xf>
    <xf numFmtId="49" fontId="9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>
      <alignment horizontal="left" vertical="center" wrapText="1"/>
      <protection/>
    </xf>
    <xf numFmtId="49" fontId="10" fillId="0" borderId="10" xfId="56" applyNumberFormat="1" applyFont="1" applyBorder="1" applyAlignment="1" applyProtection="1">
      <alignment horizontal="center" vertical="center" wrapText="1"/>
      <protection/>
    </xf>
    <xf numFmtId="0" fontId="11" fillId="0" borderId="10" xfId="56" applyFont="1" applyBorder="1" applyAlignment="1" applyProtection="1">
      <alignment horizontal="right" vertical="center" wrapText="1"/>
      <protection/>
    </xf>
    <xf numFmtId="49" fontId="9" fillId="0" borderId="10" xfId="56" applyNumberFormat="1" applyFont="1" applyBorder="1" applyAlignment="1" applyProtection="1">
      <alignment horizontal="left" vertical="center" wrapText="1"/>
      <protection/>
    </xf>
    <xf numFmtId="0" fontId="9" fillId="0" borderId="0" xfId="56" applyFont="1" applyBorder="1" applyAlignment="1" applyProtection="1">
      <alignment horizontal="left" vertical="center" wrapText="1"/>
      <protection/>
    </xf>
    <xf numFmtId="49" fontId="9" fillId="0" borderId="0" xfId="56" applyNumberFormat="1" applyFont="1" applyBorder="1" applyAlignment="1" applyProtection="1">
      <alignment horizontal="left" vertical="center" wrapText="1"/>
      <protection/>
    </xf>
    <xf numFmtId="0" fontId="10" fillId="0" borderId="0" xfId="56" applyFont="1" applyBorder="1" applyAlignment="1" applyProtection="1">
      <alignment horizontal="right" vertical="center" wrapText="1"/>
      <protection/>
    </xf>
    <xf numFmtId="0" fontId="10" fillId="0" borderId="0" xfId="56" applyFont="1" applyBorder="1" applyAlignment="1" applyProtection="1">
      <alignment horizontal="left" vertical="center" wrapText="1"/>
      <protection/>
    </xf>
    <xf numFmtId="0" fontId="9" fillId="0" borderId="16" xfId="56" applyFont="1" applyBorder="1" applyAlignment="1" applyProtection="1">
      <alignment horizontal="centerContinuous" vertical="center" wrapText="1"/>
      <protection/>
    </xf>
    <xf numFmtId="0" fontId="10" fillId="0" borderId="10" xfId="56" applyFont="1" applyBorder="1" applyAlignment="1" applyProtection="1">
      <alignment horizontal="right"/>
      <protection/>
    </xf>
    <xf numFmtId="0" fontId="10" fillId="0" borderId="10" xfId="56" applyFont="1" applyBorder="1" applyAlignment="1" applyProtection="1">
      <alignment vertical="center" wrapText="1"/>
      <protection/>
    </xf>
    <xf numFmtId="49" fontId="15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 quotePrefix="1">
      <alignment horizontal="left" vertical="center" wrapText="1"/>
      <protection/>
    </xf>
    <xf numFmtId="49" fontId="10" fillId="0" borderId="0" xfId="56" applyNumberFormat="1" applyFont="1" applyBorder="1" applyAlignment="1" applyProtection="1">
      <alignment horizontal="center" vertical="center" wrapText="1"/>
      <protection/>
    </xf>
    <xf numFmtId="49" fontId="9" fillId="0" borderId="0" xfId="56" applyNumberFormat="1" applyFont="1" applyBorder="1" applyAlignment="1" applyProtection="1">
      <alignment horizontal="center" vertical="center" wrapText="1"/>
      <protection/>
    </xf>
    <xf numFmtId="0" fontId="9" fillId="0" borderId="0" xfId="56" applyFont="1" applyBorder="1" applyAlignment="1" applyProtection="1">
      <alignment horizontal="center"/>
      <protection/>
    </xf>
    <xf numFmtId="0" fontId="11" fillId="0" borderId="10" xfId="56" applyFont="1" applyBorder="1" applyAlignment="1" applyProtection="1">
      <alignment horizontal="left" vertical="center" wrapText="1"/>
      <protection/>
    </xf>
    <xf numFmtId="0" fontId="11" fillId="0" borderId="0" xfId="56" applyFont="1" applyBorder="1" applyAlignment="1" applyProtection="1">
      <alignment horizontal="left" vertical="center" wrapText="1"/>
      <protection/>
    </xf>
    <xf numFmtId="49" fontId="11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9" applyNumberFormat="1" applyFont="1" applyBorder="1" applyAlignment="1" applyProtection="1">
      <alignment vertical="justify" wrapText="1"/>
      <protection locked="0"/>
    </xf>
    <xf numFmtId="0" fontId="10" fillId="0" borderId="0" xfId="57" applyFont="1" applyAlignment="1" applyProtection="1">
      <alignment vertical="center" wrapText="1"/>
      <protection locked="0"/>
    </xf>
    <xf numFmtId="49" fontId="10" fillId="0" borderId="0" xfId="57" applyNumberFormat="1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horizontal="centerContinuous" vertical="center" wrapText="1"/>
      <protection locked="0"/>
    </xf>
    <xf numFmtId="0" fontId="9" fillId="0" borderId="0" xfId="57" applyFont="1" applyAlignment="1" applyProtection="1">
      <alignment horizontal="center" vertical="center" wrapText="1"/>
      <protection locked="0"/>
    </xf>
    <xf numFmtId="0" fontId="9" fillId="0" borderId="0" xfId="57" applyFont="1" applyProtection="1">
      <alignment/>
      <protection locked="0"/>
    </xf>
    <xf numFmtId="1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0" xfId="57" applyNumberFormat="1" applyFont="1" applyAlignment="1" applyProtection="1">
      <alignment vertical="center" wrapText="1"/>
      <protection locked="0"/>
    </xf>
    <xf numFmtId="0" fontId="9" fillId="0" borderId="0" xfId="63" applyFont="1" applyBorder="1" applyAlignment="1" applyProtection="1">
      <alignment wrapText="1"/>
      <protection locked="0"/>
    </xf>
    <xf numFmtId="1" fontId="10" fillId="0" borderId="0" xfId="63" applyNumberFormat="1" applyFont="1" applyBorder="1" applyProtection="1">
      <alignment/>
      <protection locked="0"/>
    </xf>
    <xf numFmtId="0" fontId="9" fillId="0" borderId="0" xfId="63" applyFont="1" applyBorder="1" applyAlignment="1" applyProtection="1">
      <alignment horizontal="right" vertical="center" wrapText="1"/>
      <protection locked="0"/>
    </xf>
    <xf numFmtId="0" fontId="9" fillId="0" borderId="0" xfId="0" applyFont="1" applyBorder="1" applyAlignment="1" applyProtection="1">
      <alignment horizontal="left" vertical="top"/>
      <protection locked="0"/>
    </xf>
    <xf numFmtId="0" fontId="9" fillId="0" borderId="0" xfId="61" applyFont="1" applyBorder="1" applyAlignment="1" applyProtection="1">
      <alignment horizontal="left" vertical="top" wrapText="1"/>
      <protection locked="0"/>
    </xf>
    <xf numFmtId="1" fontId="4" fillId="0" borderId="10" xfId="58" applyNumberFormat="1" applyFont="1" applyBorder="1" applyAlignment="1">
      <alignment horizontal="right" vertical="center" wrapText="1"/>
      <protection/>
    </xf>
    <xf numFmtId="1" fontId="9" fillId="7" borderId="10" xfId="63" applyNumberFormat="1" applyFont="1" applyFill="1" applyBorder="1" applyAlignment="1" applyProtection="1">
      <alignment vertical="center"/>
      <protection locked="0"/>
    </xf>
    <xf numFmtId="0" fontId="8" fillId="0" borderId="0" xfId="61" applyFont="1" applyBorder="1" applyAlignment="1" applyProtection="1">
      <alignment vertical="top"/>
      <protection locked="0"/>
    </xf>
    <xf numFmtId="49" fontId="6" fillId="0" borderId="0" xfId="61" applyNumberFormat="1" applyFont="1" applyBorder="1" applyAlignment="1" applyProtection="1">
      <alignment vertical="top" wrapText="1"/>
      <protection locked="0"/>
    </xf>
    <xf numFmtId="1" fontId="8" fillId="0" borderId="0" xfId="61" applyNumberFormat="1" applyFont="1" applyBorder="1" applyAlignment="1" applyProtection="1">
      <alignment vertical="top" wrapText="1"/>
      <protection locked="0"/>
    </xf>
    <xf numFmtId="1" fontId="10" fillId="0" borderId="10" xfId="57" applyNumberFormat="1" applyFont="1" applyBorder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horizontal="left" vertical="top"/>
      <protection locked="0"/>
    </xf>
    <xf numFmtId="49" fontId="9" fillId="0" borderId="0" xfId="0" applyNumberFormat="1" applyFont="1" applyAlignment="1" applyProtection="1">
      <alignment horizontal="left" vertical="top"/>
      <protection locked="0"/>
    </xf>
    <xf numFmtId="0" fontId="9" fillId="0" borderId="0" xfId="61" applyFont="1" applyFill="1" applyAlignment="1" applyProtection="1">
      <alignment horizontal="right" vertical="top" wrapText="1"/>
      <protection locked="0"/>
    </xf>
    <xf numFmtId="1" fontId="9" fillId="0" borderId="10" xfId="59" applyNumberFormat="1" applyFont="1" applyBorder="1" applyAlignment="1" applyProtection="1">
      <alignment vertical="center" wrapText="1"/>
      <protection/>
    </xf>
    <xf numFmtId="1" fontId="8" fillId="17" borderId="12" xfId="61" applyNumberFormat="1" applyFont="1" applyFill="1" applyBorder="1" applyAlignment="1" applyProtection="1">
      <alignment horizontal="center" vertical="top" wrapText="1"/>
      <protection locked="0"/>
    </xf>
    <xf numFmtId="1" fontId="10" fillId="17" borderId="10" xfId="60" applyNumberFormat="1" applyFont="1" applyFill="1" applyBorder="1" applyAlignment="1" applyProtection="1">
      <alignment horizontal="center"/>
      <protection locked="0"/>
    </xf>
    <xf numFmtId="1" fontId="4" fillId="17" borderId="10" xfId="58" applyNumberFormat="1" applyFont="1" applyFill="1" applyBorder="1" applyAlignment="1" applyProtection="1">
      <alignment horizontal="right" vertical="center" wrapText="1"/>
      <protection locked="0"/>
    </xf>
    <xf numFmtId="1" fontId="4" fillId="0" borderId="10" xfId="58" applyNumberFormat="1" applyFont="1" applyBorder="1" applyAlignment="1" applyProtection="1">
      <alignment horizontal="right" vertical="center" wrapText="1"/>
      <protection/>
    </xf>
    <xf numFmtId="1" fontId="4" fillId="0" borderId="10" xfId="58" applyNumberFormat="1" applyFont="1" applyFill="1" applyBorder="1" applyAlignment="1" applyProtection="1">
      <alignment horizontal="right" vertical="center" wrapText="1"/>
      <protection/>
    </xf>
    <xf numFmtId="0" fontId="16" fillId="19" borderId="10" xfId="61" applyFont="1" applyFill="1" applyBorder="1" applyAlignment="1" applyProtection="1">
      <alignment horizontal="left" vertical="top" wrapText="1"/>
      <protection/>
    </xf>
    <xf numFmtId="1" fontId="16" fillId="19" borderId="10" xfId="61" applyNumberFormat="1" applyFont="1" applyFill="1" applyBorder="1" applyAlignment="1" applyProtection="1">
      <alignment vertical="top" wrapText="1"/>
      <protection/>
    </xf>
    <xf numFmtId="0" fontId="16" fillId="19" borderId="37" xfId="61" applyFont="1" applyFill="1" applyBorder="1" applyAlignment="1" applyProtection="1">
      <alignment horizontal="left" vertical="top" wrapText="1"/>
      <protection/>
    </xf>
    <xf numFmtId="0" fontId="16" fillId="19" borderId="29" xfId="61" applyFont="1" applyFill="1" applyBorder="1" applyAlignment="1" applyProtection="1">
      <alignment vertical="top" wrapText="1"/>
      <protection/>
    </xf>
    <xf numFmtId="0" fontId="16" fillId="19" borderId="38" xfId="61" applyFont="1" applyFill="1" applyBorder="1" applyAlignment="1" applyProtection="1">
      <alignment vertical="top" wrapText="1"/>
      <protection/>
    </xf>
    <xf numFmtId="49" fontId="16" fillId="19" borderId="36" xfId="61" applyNumberFormat="1" applyFont="1" applyFill="1" applyBorder="1" applyAlignment="1" applyProtection="1">
      <alignment vertical="center" wrapText="1"/>
      <protection/>
    </xf>
    <xf numFmtId="0" fontId="16" fillId="19" borderId="10" xfId="61" applyFont="1" applyFill="1" applyBorder="1" applyAlignment="1" applyProtection="1">
      <alignment vertical="top" wrapText="1"/>
      <protection/>
    </xf>
    <xf numFmtId="0" fontId="3" fillId="0" borderId="0" xfId="58" applyNumberFormat="1" applyFont="1" applyAlignment="1" applyProtection="1">
      <alignment horizontal="center" vertical="center" wrapText="1"/>
      <protection locked="0"/>
    </xf>
    <xf numFmtId="0" fontId="3" fillId="0" borderId="0" xfId="58" applyFont="1" applyProtection="1">
      <alignment/>
      <protection locked="0"/>
    </xf>
    <xf numFmtId="49" fontId="3" fillId="0" borderId="0" xfId="58" applyNumberFormat="1" applyFont="1" applyProtection="1">
      <alignment/>
      <protection locked="0"/>
    </xf>
    <xf numFmtId="0" fontId="9" fillId="0" borderId="0" xfId="64" applyFont="1" applyBorder="1" applyAlignment="1" applyProtection="1">
      <alignment horizontal="left" wrapText="1"/>
      <protection locked="0"/>
    </xf>
    <xf numFmtId="0" fontId="10" fillId="0" borderId="10" xfId="59" applyFont="1" applyBorder="1" applyAlignment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/>
      <protection/>
    </xf>
    <xf numFmtId="1" fontId="10" fillId="17" borderId="10" xfId="59" applyNumberFormat="1" applyFont="1" applyFill="1" applyBorder="1" applyAlignment="1" applyProtection="1">
      <alignment vertical="center"/>
      <protection locked="0"/>
    </xf>
    <xf numFmtId="1" fontId="10" fillId="17" borderId="10" xfId="59" applyNumberFormat="1" applyFont="1" applyFill="1" applyBorder="1" applyAlignment="1" applyProtection="1">
      <alignment horizontal="center" vertical="center"/>
      <protection locked="0"/>
    </xf>
    <xf numFmtId="0" fontId="9" fillId="0" borderId="0" xfId="57" applyFont="1" applyAlignment="1" applyProtection="1">
      <alignment horizontal="left" vertical="center" wrapText="1"/>
      <protection locked="0"/>
    </xf>
    <xf numFmtId="3" fontId="9" fillId="0" borderId="16" xfId="63" applyNumberFormat="1" applyFont="1" applyFill="1" applyBorder="1" applyAlignment="1" applyProtection="1">
      <alignment vertical="center"/>
      <protection/>
    </xf>
    <xf numFmtId="0" fontId="8" fillId="0" borderId="10" xfId="61" applyFont="1" applyBorder="1" applyAlignment="1" applyProtection="1">
      <alignment vertical="top"/>
      <protection locked="0"/>
    </xf>
    <xf numFmtId="0" fontId="6" fillId="0" borderId="10" xfId="61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centerContinuous"/>
      <protection/>
    </xf>
    <xf numFmtId="0" fontId="10" fillId="0" borderId="35" xfId="63" applyFont="1" applyBorder="1" applyAlignment="1" applyProtection="1">
      <alignment horizontal="centerContinuous"/>
      <protection/>
    </xf>
    <xf numFmtId="0" fontId="10" fillId="0" borderId="0" xfId="63" applyFont="1" applyAlignment="1" applyProtection="1">
      <alignment horizontal="centerContinuous" wrapText="1"/>
      <protection/>
    </xf>
    <xf numFmtId="0" fontId="9" fillId="0" borderId="0" xfId="61" applyFont="1" applyBorder="1" applyAlignment="1" applyProtection="1">
      <alignment vertical="top" wrapText="1"/>
      <protection/>
    </xf>
    <xf numFmtId="0" fontId="9" fillId="0" borderId="0" xfId="62" applyFont="1" applyBorder="1" applyAlignment="1" applyProtection="1">
      <alignment horizontal="centerContinuous" vertical="center" wrapText="1"/>
      <protection/>
    </xf>
    <xf numFmtId="0" fontId="9" fillId="0" borderId="0" xfId="62" applyFont="1" applyFill="1" applyBorder="1" applyAlignment="1" applyProtection="1">
      <alignment horizontal="centerContinuous" vertical="center" wrapText="1"/>
      <protection/>
    </xf>
    <xf numFmtId="0" fontId="9" fillId="0" borderId="0" xfId="61" applyFont="1" applyBorder="1" applyAlignment="1" applyProtection="1">
      <alignment horizontal="left" vertical="top"/>
      <protection/>
    </xf>
    <xf numFmtId="0" fontId="9" fillId="0" borderId="0" xfId="61" applyFont="1" applyBorder="1" applyAlignment="1" applyProtection="1">
      <alignment vertical="top"/>
      <protection/>
    </xf>
    <xf numFmtId="0" fontId="9" fillId="0" borderId="0" xfId="61" applyFont="1" applyFill="1" applyBorder="1" applyAlignment="1" applyProtection="1">
      <alignment vertical="top" wrapText="1"/>
      <protection/>
    </xf>
    <xf numFmtId="0" fontId="9" fillId="0" borderId="0" xfId="62" applyFont="1" applyFill="1" applyBorder="1" applyAlignment="1" applyProtection="1">
      <alignment horizontal="right" vertical="center" wrapText="1"/>
      <protection/>
    </xf>
    <xf numFmtId="0" fontId="9" fillId="0" borderId="0" xfId="64" applyFont="1" applyAlignment="1" applyProtection="1">
      <alignment horizontal="centerContinuous" wrapText="1"/>
      <protection/>
    </xf>
    <xf numFmtId="49" fontId="9" fillId="0" borderId="0" xfId="64" applyNumberFormat="1" applyFont="1" applyAlignment="1" applyProtection="1">
      <alignment horizontal="center" wrapText="1"/>
      <protection/>
    </xf>
    <xf numFmtId="0" fontId="9" fillId="0" borderId="0" xfId="64" applyFont="1" applyAlignment="1" applyProtection="1">
      <alignment horizontal="centerContinuous"/>
      <protection/>
    </xf>
    <xf numFmtId="0" fontId="10" fillId="0" borderId="0" xfId="64" applyFont="1" applyProtection="1">
      <alignment/>
      <protection/>
    </xf>
    <xf numFmtId="0" fontId="8" fillId="0" borderId="0" xfId="64" applyFont="1" applyAlignment="1" applyProtection="1">
      <alignment horizontal="left"/>
      <protection/>
    </xf>
    <xf numFmtId="0" fontId="9" fillId="0" borderId="0" xfId="64" applyFont="1" applyBorder="1" applyAlignment="1" applyProtection="1">
      <alignment horizontal="left" vertical="top" wrapText="1"/>
      <protection/>
    </xf>
    <xf numFmtId="0" fontId="9" fillId="0" borderId="0" xfId="64" applyFont="1" applyProtection="1">
      <alignment/>
      <protection/>
    </xf>
    <xf numFmtId="0" fontId="9" fillId="0" borderId="0" xfId="62" applyFont="1" applyAlignment="1" applyProtection="1">
      <alignment horizontal="right" wrapText="1"/>
      <protection/>
    </xf>
    <xf numFmtId="0" fontId="9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center"/>
      <protection/>
    </xf>
    <xf numFmtId="0" fontId="4" fillId="0" borderId="0" xfId="59" applyFont="1" applyAlignment="1" applyProtection="1">
      <alignment horizontal="left"/>
      <protection/>
    </xf>
    <xf numFmtId="0" fontId="10" fillId="0" borderId="0" xfId="59" applyFont="1" applyBorder="1" applyAlignment="1" applyProtection="1">
      <alignment vertical="justify" wrapText="1"/>
      <protection/>
    </xf>
    <xf numFmtId="0" fontId="10" fillId="0" borderId="0" xfId="59" applyFont="1" applyBorder="1" applyAlignment="1" applyProtection="1">
      <alignment horizontal="center" vertical="justify" wrapText="1"/>
      <protection/>
    </xf>
    <xf numFmtId="0" fontId="10" fillId="0" borderId="0" xfId="59" applyFont="1" applyProtection="1">
      <alignment/>
      <protection/>
    </xf>
    <xf numFmtId="0" fontId="9" fillId="0" borderId="0" xfId="59" applyFont="1" applyBorder="1" applyAlignment="1" applyProtection="1">
      <alignment vertical="justify" wrapText="1"/>
      <protection/>
    </xf>
    <xf numFmtId="0" fontId="9" fillId="0" borderId="0" xfId="59" applyFont="1" applyAlignment="1" applyProtection="1">
      <alignment horizontal="left" vertical="center" wrapText="1"/>
      <protection/>
    </xf>
    <xf numFmtId="0" fontId="9" fillId="0" borderId="0" xfId="56" applyFont="1" applyAlignment="1" applyProtection="1">
      <alignment horizontal="center" vertical="center"/>
      <protection/>
    </xf>
    <xf numFmtId="49" fontId="9" fillId="0" borderId="0" xfId="56" applyNumberFormat="1" applyFont="1" applyAlignment="1" applyProtection="1">
      <alignment horizontal="center" vertical="center"/>
      <protection/>
    </xf>
    <xf numFmtId="1" fontId="9" fillId="0" borderId="0" xfId="56" applyNumberFormat="1" applyFont="1" applyAlignment="1" applyProtection="1">
      <alignment horizontal="center" vertical="center"/>
      <protection/>
    </xf>
    <xf numFmtId="0" fontId="9" fillId="0" borderId="0" xfId="59" applyFont="1" applyAlignment="1" applyProtection="1">
      <alignment horizontal="left" vertical="justify"/>
      <protection/>
    </xf>
    <xf numFmtId="1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56" applyFont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left" vertical="center" wrapText="1"/>
      <protection/>
    </xf>
    <xf numFmtId="1" fontId="10" fillId="0" borderId="0" xfId="56" applyNumberFormat="1" applyFont="1" applyAlignment="1" applyProtection="1">
      <alignment horizontal="left" vertical="center" wrapText="1"/>
      <protection/>
    </xf>
    <xf numFmtId="0" fontId="9" fillId="0" borderId="0" xfId="56" applyFont="1" applyProtection="1">
      <alignment/>
      <protection/>
    </xf>
    <xf numFmtId="0" fontId="9" fillId="0" borderId="0" xfId="59" applyFont="1" applyAlignment="1" applyProtection="1">
      <alignment vertical="justify"/>
      <protection/>
    </xf>
    <xf numFmtId="0" fontId="8" fillId="0" borderId="0" xfId="59" applyFont="1" applyAlignment="1" applyProtection="1">
      <alignment horizontal="left"/>
      <protection/>
    </xf>
    <xf numFmtId="0" fontId="9" fillId="0" borderId="0" xfId="59" applyFont="1" applyBorder="1" applyAlignment="1" applyProtection="1">
      <alignment vertical="justify"/>
      <protection/>
    </xf>
    <xf numFmtId="49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0" applyFont="1" applyBorder="1" applyAlignment="1" applyProtection="1">
      <alignment horizontal="right" vertical="top"/>
      <protection/>
    </xf>
    <xf numFmtId="0" fontId="4" fillId="0" borderId="10" xfId="0" applyFont="1" applyBorder="1" applyAlignment="1" applyProtection="1">
      <alignment vertical="top"/>
      <protection locked="0"/>
    </xf>
    <xf numFmtId="14" fontId="6" fillId="0" borderId="10" xfId="61" applyNumberFormat="1" applyFont="1" applyBorder="1" applyAlignment="1" applyProtection="1">
      <alignment horizontal="left" vertical="top" wrapText="1"/>
      <protection locked="0"/>
    </xf>
    <xf numFmtId="165" fontId="9" fillId="0" borderId="0" xfId="61" applyNumberFormat="1" applyFont="1" applyBorder="1" applyAlignment="1" applyProtection="1">
      <alignment horizontal="left" vertical="top"/>
      <protection/>
    </xf>
    <xf numFmtId="0" fontId="4" fillId="0" borderId="0" xfId="58" applyFont="1" applyAlignment="1">
      <alignment horizontal="left" vertical="center" wrapText="1"/>
      <protection/>
    </xf>
    <xf numFmtId="49" fontId="4" fillId="0" borderId="0" xfId="58" applyNumberFormat="1" applyFont="1" applyAlignment="1">
      <alignment horizontal="left" vertical="center" wrapText="1"/>
      <protection/>
    </xf>
    <xf numFmtId="0" fontId="4" fillId="0" borderId="0" xfId="60" applyFont="1">
      <alignment/>
      <protection/>
    </xf>
    <xf numFmtId="0" fontId="4" fillId="0" borderId="0" xfId="59" applyNumberFormat="1" applyFont="1" applyAlignment="1">
      <alignment horizontal="center"/>
      <protection/>
    </xf>
    <xf numFmtId="0" fontId="4" fillId="0" borderId="0" xfId="59" applyFont="1" applyAlignment="1" applyProtection="1">
      <alignment horizontal="center"/>
      <protection locked="0"/>
    </xf>
    <xf numFmtId="0" fontId="4" fillId="0" borderId="0" xfId="59" applyFont="1" applyAlignment="1">
      <alignment horizontal="center"/>
      <protection/>
    </xf>
    <xf numFmtId="0" fontId="4" fillId="0" borderId="0" xfId="60" applyFont="1" applyAlignment="1">
      <alignment/>
      <protection/>
    </xf>
    <xf numFmtId="0" fontId="3" fillId="0" borderId="0" xfId="60" applyFont="1" applyBorder="1">
      <alignment/>
      <protection/>
    </xf>
    <xf numFmtId="0" fontId="3" fillId="0" borderId="0" xfId="60" applyFont="1">
      <alignment/>
      <protection/>
    </xf>
    <xf numFmtId="0" fontId="4" fillId="0" borderId="0" xfId="60" applyFont="1" applyProtection="1">
      <alignment/>
      <protection/>
    </xf>
    <xf numFmtId="0" fontId="4" fillId="0" borderId="0" xfId="58" applyFont="1">
      <alignment/>
      <protection/>
    </xf>
    <xf numFmtId="49" fontId="4" fillId="0" borderId="0" xfId="58" applyNumberFormat="1" applyFont="1">
      <alignment/>
      <protection/>
    </xf>
    <xf numFmtId="49" fontId="4" fillId="0" borderId="0" xfId="60" applyNumberFormat="1" applyFont="1">
      <alignment/>
      <protection/>
    </xf>
    <xf numFmtId="0" fontId="9" fillId="0" borderId="0" xfId="60" applyFont="1" applyBorder="1" applyProtection="1">
      <alignment/>
      <protection/>
    </xf>
    <xf numFmtId="0" fontId="10" fillId="0" borderId="0" xfId="60" applyFont="1" applyBorder="1" applyProtection="1">
      <alignment/>
      <protection/>
    </xf>
    <xf numFmtId="1" fontId="10" fillId="0" borderId="0" xfId="60" applyNumberFormat="1" applyFont="1" applyBorder="1" applyProtection="1">
      <alignment/>
      <protection/>
    </xf>
    <xf numFmtId="1" fontId="10" fillId="0" borderId="0" xfId="60" applyNumberFormat="1" applyFont="1" applyProtection="1">
      <alignment/>
      <protection locked="0"/>
    </xf>
    <xf numFmtId="49" fontId="10" fillId="0" borderId="0" xfId="60" applyNumberFormat="1" applyFont="1" applyProtection="1">
      <alignment/>
      <protection/>
    </xf>
    <xf numFmtId="1" fontId="10" fillId="0" borderId="0" xfId="60" applyNumberFormat="1" applyFont="1" applyProtection="1">
      <alignment/>
      <protection/>
    </xf>
    <xf numFmtId="0" fontId="8" fillId="0" borderId="0" xfId="61" applyFont="1" applyAlignment="1" applyProtection="1">
      <alignment vertical="top"/>
      <protection/>
    </xf>
    <xf numFmtId="0" fontId="8" fillId="0" borderId="0" xfId="61" applyFont="1" applyAlignment="1" applyProtection="1">
      <alignment vertical="top" wrapText="1"/>
      <protection/>
    </xf>
    <xf numFmtId="0" fontId="9" fillId="0" borderId="0" xfId="60" applyFont="1" applyAlignment="1">
      <alignment horizontal="center"/>
      <protection/>
    </xf>
    <xf numFmtId="0" fontId="10" fillId="0" borderId="0" xfId="60" applyFont="1" applyAlignment="1" applyProtection="1">
      <alignment/>
      <protection/>
    </xf>
    <xf numFmtId="0" fontId="10" fillId="0" borderId="0" xfId="60" applyFont="1" applyAlignment="1">
      <alignment/>
      <protection/>
    </xf>
    <xf numFmtId="0" fontId="10" fillId="0" borderId="0" xfId="60" applyFont="1" applyAlignment="1" applyProtection="1">
      <alignment/>
      <protection locked="0"/>
    </xf>
    <xf numFmtId="0" fontId="9" fillId="0" borderId="0" xfId="64" applyFont="1">
      <alignment/>
      <protection/>
    </xf>
    <xf numFmtId="0" fontId="9" fillId="0" borderId="0" xfId="64" applyFont="1" applyAlignment="1">
      <alignment horizontal="center" vertical="center" wrapText="1"/>
      <protection/>
    </xf>
    <xf numFmtId="0" fontId="4" fillId="0" borderId="23" xfId="0" applyFont="1" applyBorder="1" applyAlignment="1">
      <alignment horizontal="centerContinuous" vertical="center" wrapText="1"/>
    </xf>
    <xf numFmtId="0" fontId="4" fillId="0" borderId="23" xfId="0" applyFont="1" applyBorder="1" applyAlignment="1">
      <alignment vertical="center" wrapText="1"/>
    </xf>
    <xf numFmtId="0" fontId="10" fillId="0" borderId="0" xfId="64" applyFont="1" applyAlignment="1" applyProtection="1">
      <alignment wrapText="1"/>
      <protection locked="0"/>
    </xf>
    <xf numFmtId="49" fontId="10" fillId="0" borderId="0" xfId="64" applyNumberFormat="1" applyFont="1" applyAlignment="1" applyProtection="1">
      <alignment horizontal="center" wrapText="1"/>
      <protection locked="0"/>
    </xf>
    <xf numFmtId="0" fontId="10" fillId="0" borderId="0" xfId="64" applyFont="1" applyProtection="1">
      <alignment/>
      <protection locked="0"/>
    </xf>
    <xf numFmtId="0" fontId="10" fillId="0" borderId="0" xfId="64" applyFont="1" applyAlignment="1">
      <alignment wrapText="1"/>
      <protection/>
    </xf>
    <xf numFmtId="49" fontId="10" fillId="0" borderId="0" xfId="64" applyNumberFormat="1" applyFont="1" applyAlignment="1">
      <alignment horizontal="center" wrapText="1"/>
      <protection/>
    </xf>
    <xf numFmtId="0" fontId="8" fillId="0" borderId="0" xfId="61" applyFont="1" applyFill="1" applyAlignment="1" applyProtection="1">
      <alignment vertical="top"/>
      <protection/>
    </xf>
    <xf numFmtId="0" fontId="8" fillId="0" borderId="0" xfId="61" applyFont="1" applyFill="1" applyAlignment="1" applyProtection="1">
      <alignment horizontal="right" vertical="top" wrapText="1"/>
      <protection/>
    </xf>
    <xf numFmtId="0" fontId="10" fillId="0" borderId="0" xfId="62" applyFont="1" applyFill="1" applyAlignment="1" applyProtection="1">
      <alignment wrapText="1"/>
      <protection/>
    </xf>
    <xf numFmtId="0" fontId="10" fillId="0" borderId="0" xfId="63" applyFont="1" applyProtection="1">
      <alignment/>
      <protection/>
    </xf>
    <xf numFmtId="0" fontId="10" fillId="0" borderId="0" xfId="63" applyFont="1">
      <alignment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Alignment="1" applyProtection="1">
      <alignment horizontal="right"/>
      <protection/>
    </xf>
    <xf numFmtId="0" fontId="10" fillId="0" borderId="10" xfId="63" applyFont="1" applyBorder="1" applyProtection="1">
      <alignment/>
      <protection/>
    </xf>
    <xf numFmtId="49" fontId="10" fillId="0" borderId="10" xfId="63" applyNumberFormat="1" applyFont="1" applyBorder="1" applyAlignment="1" applyProtection="1">
      <alignment horizontal="center" wrapText="1"/>
      <protection/>
    </xf>
    <xf numFmtId="1" fontId="10" fillId="17" borderId="10" xfId="63" applyNumberFormat="1" applyFont="1" applyFill="1" applyBorder="1" applyProtection="1">
      <alignment/>
      <protection locked="0"/>
    </xf>
    <xf numFmtId="49" fontId="11" fillId="0" borderId="10" xfId="63" applyNumberFormat="1" applyFont="1" applyBorder="1" applyAlignment="1" applyProtection="1">
      <alignment horizontal="center" wrapText="1"/>
      <protection/>
    </xf>
    <xf numFmtId="0" fontId="10" fillId="0" borderId="10" xfId="63" applyFont="1" applyBorder="1" applyAlignment="1" applyProtection="1">
      <alignment horizontal="center" wrapText="1"/>
      <protection/>
    </xf>
    <xf numFmtId="1" fontId="10" fillId="0" borderId="10" xfId="63" applyNumberFormat="1" applyFont="1" applyBorder="1" applyProtection="1">
      <alignment/>
      <protection/>
    </xf>
    <xf numFmtId="0" fontId="11" fillId="0" borderId="10" xfId="63" applyFont="1" applyBorder="1" applyAlignment="1" applyProtection="1">
      <alignment horizontal="center" wrapText="1"/>
      <protection/>
    </xf>
    <xf numFmtId="1" fontId="10" fillId="18" borderId="10" xfId="63" applyNumberFormat="1" applyFont="1" applyFill="1" applyBorder="1" applyProtection="1">
      <alignment/>
      <protection locked="0"/>
    </xf>
    <xf numFmtId="0" fontId="11" fillId="0" borderId="10" xfId="63" applyFont="1" applyBorder="1" applyAlignment="1" applyProtection="1">
      <alignment horizontal="left" vertical="center" wrapText="1"/>
      <protection/>
    </xf>
    <xf numFmtId="0" fontId="10" fillId="0" borderId="10" xfId="63" applyFont="1" applyBorder="1" applyAlignment="1" applyProtection="1">
      <alignment horizontal="centerContinuous" wrapText="1"/>
      <protection/>
    </xf>
    <xf numFmtId="49" fontId="9" fillId="0" borderId="10" xfId="63" applyNumberFormat="1" applyFont="1" applyBorder="1" applyAlignment="1" applyProtection="1">
      <alignment horizontal="centerContinuous" wrapText="1"/>
      <protection/>
    </xf>
    <xf numFmtId="3" fontId="10" fillId="0" borderId="10" xfId="63" applyNumberFormat="1" applyFont="1" applyFill="1" applyBorder="1" applyProtection="1">
      <alignment/>
      <protection/>
    </xf>
    <xf numFmtId="0" fontId="10" fillId="0" borderId="0" xfId="63" applyFont="1" applyBorder="1" applyAlignment="1" applyProtection="1">
      <alignment wrapText="1"/>
      <protection locked="0"/>
    </xf>
    <xf numFmtId="0" fontId="18" fillId="0" borderId="0" xfId="63" applyFont="1" applyBorder="1" applyAlignment="1">
      <alignment vertical="center" wrapText="1"/>
      <protection/>
    </xf>
    <xf numFmtId="0" fontId="18" fillId="0" borderId="0" xfId="63" applyFont="1" applyBorder="1" applyAlignment="1" applyProtection="1">
      <alignment vertical="center" wrapText="1"/>
      <protection locked="0"/>
    </xf>
    <xf numFmtId="1" fontId="10" fillId="0" borderId="0" xfId="63" applyNumberFormat="1" applyFont="1" applyProtection="1">
      <alignment/>
      <protection locked="0"/>
    </xf>
    <xf numFmtId="0" fontId="10" fillId="0" borderId="0" xfId="63" applyFont="1" applyBorder="1" applyAlignment="1">
      <alignment wrapText="1"/>
      <protection/>
    </xf>
    <xf numFmtId="1" fontId="10" fillId="0" borderId="0" xfId="63" applyNumberFormat="1" applyFont="1" applyBorder="1">
      <alignment/>
      <protection/>
    </xf>
    <xf numFmtId="1" fontId="10" fillId="0" borderId="0" xfId="63" applyNumberFormat="1" applyFont="1">
      <alignment/>
      <protection/>
    </xf>
    <xf numFmtId="0" fontId="10" fillId="0" borderId="0" xfId="63" applyFont="1" applyBorder="1">
      <alignment/>
      <protection/>
    </xf>
    <xf numFmtId="0" fontId="10" fillId="0" borderId="0" xfId="63" applyFont="1" applyAlignment="1">
      <alignment wrapText="1"/>
      <protection/>
    </xf>
    <xf numFmtId="0" fontId="8" fillId="0" borderId="0" xfId="61" applyFont="1" applyAlignment="1" applyProtection="1">
      <alignment horizontal="right" vertical="top" wrapText="1"/>
      <protection locked="0"/>
    </xf>
    <xf numFmtId="0" fontId="8" fillId="0" borderId="0" xfId="61" applyFont="1" applyAlignment="1" applyProtection="1">
      <alignment horizontal="right" vertical="top"/>
      <protection locked="0"/>
    </xf>
    <xf numFmtId="49" fontId="19" fillId="0" borderId="10" xfId="63" applyNumberFormat="1" applyFont="1" applyBorder="1" applyAlignment="1" applyProtection="1">
      <alignment horizontal="centerContinuous" wrapText="1"/>
      <protection/>
    </xf>
    <xf numFmtId="1" fontId="10" fillId="7" borderId="10" xfId="59" applyNumberFormat="1" applyFont="1" applyFill="1" applyBorder="1" applyAlignment="1" applyProtection="1">
      <alignment vertical="center" wrapText="1"/>
      <protection locked="0"/>
    </xf>
    <xf numFmtId="0" fontId="20" fillId="0" borderId="0" xfId="60" applyFont="1" applyProtection="1">
      <alignment/>
      <protection/>
    </xf>
    <xf numFmtId="0" fontId="20" fillId="0" borderId="0" xfId="60" applyFont="1">
      <alignment/>
      <protection/>
    </xf>
    <xf numFmtId="1" fontId="4" fillId="17" borderId="10" xfId="58" applyNumberFormat="1" applyFont="1" applyFill="1" applyBorder="1" applyAlignment="1" applyProtection="1">
      <alignment horizontal="right" vertical="center" wrapText="1"/>
      <protection locked="0"/>
    </xf>
    <xf numFmtId="0" fontId="4" fillId="0" borderId="10" xfId="58" applyFont="1" applyBorder="1" applyAlignment="1">
      <alignment horizontal="left" vertical="center" wrapText="1"/>
      <protection/>
    </xf>
    <xf numFmtId="49" fontId="15" fillId="0" borderId="10" xfId="58" applyNumberFormat="1" applyFont="1" applyBorder="1" applyAlignment="1">
      <alignment horizontal="center" vertical="center" wrapText="1"/>
      <protection/>
    </xf>
    <xf numFmtId="0" fontId="4" fillId="0" borderId="0" xfId="0" applyFont="1" applyAlignment="1">
      <alignment vertical="top" wrapText="1"/>
    </xf>
    <xf numFmtId="0" fontId="8" fillId="0" borderId="19" xfId="61" applyFont="1" applyBorder="1" applyAlignment="1" applyProtection="1">
      <alignment horizontal="right" vertical="top" wrapText="1"/>
      <protection locked="0"/>
    </xf>
    <xf numFmtId="0" fontId="4" fillId="0" borderId="39" xfId="0" applyFont="1" applyBorder="1" applyAlignment="1">
      <alignment horizontal="right" vertical="top" wrapText="1"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left" vertical="top" wrapText="1"/>
      <protection locked="0"/>
    </xf>
    <xf numFmtId="0" fontId="6" fillId="0" borderId="0" xfId="61" applyFont="1" applyBorder="1" applyAlignment="1" applyProtection="1">
      <alignment vertical="top" wrapText="1"/>
      <protection locked="0"/>
    </xf>
    <xf numFmtId="0" fontId="4" fillId="0" borderId="0" xfId="0" applyFont="1" applyAlignment="1">
      <alignment vertical="top"/>
    </xf>
    <xf numFmtId="0" fontId="9" fillId="0" borderId="0" xfId="0" applyFont="1" applyBorder="1" applyAlignment="1" applyProtection="1">
      <alignment horizontal="left" vertical="top"/>
      <protection locked="0"/>
    </xf>
    <xf numFmtId="1" fontId="10" fillId="0" borderId="0" xfId="63" applyNumberFormat="1" applyFont="1" applyBorder="1" applyAlignment="1" applyProtection="1">
      <alignment horizontal="left"/>
      <protection locked="0"/>
    </xf>
    <xf numFmtId="0" fontId="9" fillId="0" borderId="0" xfId="61" applyFont="1" applyBorder="1" applyAlignment="1" applyProtection="1">
      <alignment horizontal="left" vertical="top" wrapText="1"/>
      <protection/>
    </xf>
    <xf numFmtId="164" fontId="10" fillId="0" borderId="32" xfId="61" applyNumberFormat="1" applyFont="1" applyBorder="1" applyAlignment="1" applyProtection="1">
      <alignment horizontal="left" vertical="top" wrapText="1"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Border="1" applyAlignment="1" applyProtection="1">
      <alignment horizontal="left" wrapText="1"/>
      <protection/>
    </xf>
    <xf numFmtId="0" fontId="10" fillId="0" borderId="0" xfId="62" applyFont="1" applyFill="1" applyAlignment="1" applyProtection="1">
      <alignment horizontal="center" wrapText="1"/>
      <protection locked="0"/>
    </xf>
    <xf numFmtId="0" fontId="9" fillId="0" borderId="0" xfId="64" applyFont="1" applyAlignment="1">
      <alignment horizontal="center" wrapText="1"/>
      <protection/>
    </xf>
    <xf numFmtId="0" fontId="9" fillId="0" borderId="0" xfId="64" applyFont="1" applyBorder="1" applyAlignment="1" applyProtection="1">
      <alignment horizontal="left"/>
      <protection locked="0"/>
    </xf>
    <xf numFmtId="0" fontId="9" fillId="0" borderId="0" xfId="61" applyNumberFormat="1" applyFont="1" applyBorder="1" applyAlignment="1" applyProtection="1">
      <alignment horizontal="left" vertical="top" wrapText="1"/>
      <protection/>
    </xf>
    <xf numFmtId="0" fontId="9" fillId="0" borderId="0" xfId="64" applyFont="1" applyBorder="1" applyAlignment="1" applyProtection="1">
      <alignment horizontal="left" vertical="center" wrapText="1"/>
      <protection locked="0"/>
    </xf>
    <xf numFmtId="0" fontId="8" fillId="0" borderId="0" xfId="64" applyFont="1" applyAlignment="1" applyProtection="1">
      <alignment horizontal="left"/>
      <protection/>
    </xf>
    <xf numFmtId="0" fontId="8" fillId="0" borderId="0" xfId="64" applyFont="1" applyAlignment="1" applyProtection="1">
      <alignment horizontal="right"/>
      <protection/>
    </xf>
    <xf numFmtId="165" fontId="9" fillId="0" borderId="32" xfId="61" applyNumberFormat="1" applyFont="1" applyBorder="1" applyAlignment="1" applyProtection="1">
      <alignment horizontal="left" vertical="top" wrapText="1"/>
      <protection/>
    </xf>
    <xf numFmtId="0" fontId="10" fillId="0" borderId="0" xfId="59" applyFont="1" applyBorder="1" applyAlignment="1" applyProtection="1">
      <alignment horizontal="right" vertical="justify" wrapText="1"/>
      <protection/>
    </xf>
    <xf numFmtId="0" fontId="9" fillId="0" borderId="18" xfId="59" applyFont="1" applyBorder="1" applyAlignment="1" applyProtection="1">
      <alignment horizontal="center" vertical="center" wrapText="1"/>
      <protection/>
    </xf>
    <xf numFmtId="0" fontId="9" fillId="0" borderId="24" xfId="59" applyFont="1" applyBorder="1" applyAlignment="1" applyProtection="1">
      <alignment horizontal="center" vertical="center" wrapText="1"/>
      <protection/>
    </xf>
    <xf numFmtId="0" fontId="9" fillId="0" borderId="23" xfId="59" applyFont="1" applyBorder="1" applyAlignment="1" applyProtection="1">
      <alignment horizontal="center" vertical="center" wrapText="1"/>
      <protection/>
    </xf>
    <xf numFmtId="0" fontId="9" fillId="0" borderId="25" xfId="59" applyFont="1" applyBorder="1" applyAlignment="1" applyProtection="1">
      <alignment horizontal="center" vertical="center" wrapText="1"/>
      <protection/>
    </xf>
    <xf numFmtId="49" fontId="9" fillId="0" borderId="13" xfId="59" applyNumberFormat="1" applyFont="1" applyBorder="1" applyAlignment="1" applyProtection="1">
      <alignment horizontal="center" vertical="center" wrapText="1"/>
      <protection/>
    </xf>
    <xf numFmtId="49" fontId="9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0" xfId="59" applyFont="1" applyAlignment="1" applyProtection="1">
      <alignment horizontal="center"/>
      <protection locked="0"/>
    </xf>
    <xf numFmtId="0" fontId="9" fillId="0" borderId="0" xfId="59" applyFont="1" applyAlignment="1" applyProtection="1">
      <alignment horizontal="left"/>
      <protection locked="0"/>
    </xf>
    <xf numFmtId="0" fontId="10" fillId="0" borderId="0" xfId="59" applyFont="1" applyAlignment="1" applyProtection="1">
      <alignment horizontal="left"/>
      <protection locked="0"/>
    </xf>
    <xf numFmtId="0" fontId="9" fillId="0" borderId="13" xfId="59" applyFont="1" applyBorder="1" applyAlignment="1" applyProtection="1">
      <alignment horizontal="center" vertical="center" wrapText="1"/>
      <protection/>
    </xf>
    <xf numFmtId="0" fontId="9" fillId="0" borderId="11" xfId="59" applyFont="1" applyBorder="1" applyAlignment="1" applyProtection="1">
      <alignment horizontal="center" vertical="center" wrapText="1"/>
      <protection/>
    </xf>
    <xf numFmtId="0" fontId="3" fillId="0" borderId="0" xfId="59" applyFont="1" applyAlignment="1" applyProtection="1">
      <alignment horizontal="left"/>
      <protection/>
    </xf>
    <xf numFmtId="0" fontId="10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left"/>
      <protection/>
    </xf>
    <xf numFmtId="165" fontId="9" fillId="0" borderId="0" xfId="59" applyNumberFormat="1" applyFont="1" applyBorder="1" applyAlignment="1" applyProtection="1">
      <alignment horizontal="left" vertical="justify" wrapText="1"/>
      <protection/>
    </xf>
    <xf numFmtId="0" fontId="9" fillId="0" borderId="0" xfId="56" applyFont="1" applyAlignment="1" applyProtection="1">
      <alignment horizontal="left" vertical="center" wrapText="1"/>
      <protection locked="0"/>
    </xf>
    <xf numFmtId="0" fontId="9" fillId="0" borderId="0" xfId="56" applyFont="1" applyBorder="1" applyAlignment="1" applyProtection="1">
      <alignment horizontal="left" vertical="center" wrapText="1"/>
      <protection locked="0"/>
    </xf>
    <xf numFmtId="49" fontId="10" fillId="0" borderId="0" xfId="56" applyNumberFormat="1" applyFont="1" applyBorder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center" vertical="center" wrapText="1"/>
      <protection/>
    </xf>
    <xf numFmtId="165" fontId="9" fillId="0" borderId="0" xfId="59" applyNumberFormat="1" applyFont="1" applyBorder="1" applyAlignment="1" applyProtection="1">
      <alignment horizontal="center" vertical="justify" wrapText="1"/>
      <protection/>
    </xf>
    <xf numFmtId="165" fontId="4" fillId="0" borderId="0" xfId="0" applyNumberFormat="1" applyFont="1" applyAlignment="1" applyProtection="1">
      <alignment/>
      <protection/>
    </xf>
    <xf numFmtId="1" fontId="9" fillId="0" borderId="0" xfId="59" applyNumberFormat="1" applyFont="1" applyBorder="1" applyAlignment="1" applyProtection="1">
      <alignment horizontal="center" vertical="justify" wrapText="1"/>
      <protection/>
    </xf>
    <xf numFmtId="0" fontId="4" fillId="0" borderId="0" xfId="0" applyFont="1" applyAlignment="1" applyProtection="1">
      <alignment/>
      <protection/>
    </xf>
    <xf numFmtId="0" fontId="9" fillId="0" borderId="0" xfId="59" applyNumberFormat="1" applyFont="1" applyAlignment="1" applyProtection="1">
      <alignment horizontal="left" vertical="justify"/>
      <protection/>
    </xf>
    <xf numFmtId="165" fontId="9" fillId="0" borderId="0" xfId="59" applyNumberFormat="1" applyFont="1" applyBorder="1" applyAlignment="1" applyProtection="1">
      <alignment horizontal="left" vertical="justify"/>
      <protection/>
    </xf>
    <xf numFmtId="1" fontId="9" fillId="0" borderId="0" xfId="57" applyNumberFormat="1" applyFont="1" applyAlignment="1" applyProtection="1">
      <alignment horizontal="center" vertical="center" wrapText="1"/>
      <protection locked="0"/>
    </xf>
    <xf numFmtId="49" fontId="9" fillId="0" borderId="0" xfId="57" applyNumberFormat="1" applyFont="1" applyAlignment="1" applyProtection="1">
      <alignment horizontal="center" vertical="center" wrapText="1"/>
      <protection locked="0"/>
    </xf>
    <xf numFmtId="0" fontId="8" fillId="0" borderId="0" xfId="61" applyFont="1" applyAlignment="1" applyProtection="1">
      <alignment horizontal="right" vertical="top" wrapText="1"/>
      <protection/>
    </xf>
    <xf numFmtId="0" fontId="4" fillId="0" borderId="0" xfId="0" applyFont="1" applyAlignment="1" applyProtection="1">
      <alignment horizontal="right"/>
      <protection/>
    </xf>
    <xf numFmtId="0" fontId="8" fillId="0" borderId="0" xfId="59" applyFont="1" applyAlignment="1" applyProtection="1">
      <alignment horizontal="right"/>
      <protection/>
    </xf>
    <xf numFmtId="0" fontId="3" fillId="0" borderId="0" xfId="58" applyNumberFormat="1" applyFont="1" applyAlignment="1" applyProtection="1">
      <alignment horizontal="left" vertical="center" wrapText="1"/>
      <protection locked="0"/>
    </xf>
    <xf numFmtId="165" fontId="3" fillId="0" borderId="0" xfId="59" applyNumberFormat="1" applyFont="1" applyAlignment="1" applyProtection="1">
      <alignment horizontal="left" vertical="justify"/>
      <protection locked="0"/>
    </xf>
    <xf numFmtId="0" fontId="3" fillId="0" borderId="0" xfId="58" applyFont="1" applyAlignment="1" applyProtection="1">
      <alignment horizontal="left"/>
      <protection locked="0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El. 7.3" xfId="56"/>
    <cellStyle name="Normal_El. 7.4" xfId="57"/>
    <cellStyle name="Normal_El. 7.5" xfId="58"/>
    <cellStyle name="Normal_El.7.2" xfId="59"/>
    <cellStyle name="Normal_Spravki_kod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tabSelected="1" zoomScale="75" zoomScaleNormal="75" zoomScalePageLayoutView="0" workbookViewId="0" topLeftCell="A1">
      <selection activeCell="A2" sqref="A2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3" t="s">
        <v>1</v>
      </c>
      <c r="B3" s="578"/>
      <c r="C3" s="578"/>
      <c r="D3" s="578"/>
      <c r="E3" s="462" t="s">
        <v>863</v>
      </c>
      <c r="F3" s="217" t="s">
        <v>2</v>
      </c>
      <c r="G3" s="172"/>
      <c r="H3" s="461">
        <v>827183719</v>
      </c>
    </row>
    <row r="4" spans="1:8" ht="15">
      <c r="A4" s="583" t="s">
        <v>3</v>
      </c>
      <c r="B4" s="584"/>
      <c r="C4" s="584"/>
      <c r="D4" s="584"/>
      <c r="E4" s="504" t="s">
        <v>871</v>
      </c>
      <c r="F4" s="579" t="s">
        <v>4</v>
      </c>
      <c r="G4" s="580"/>
      <c r="H4" s="461" t="s">
        <v>159</v>
      </c>
    </row>
    <row r="5" spans="1:8" ht="15">
      <c r="A5" s="583" t="s">
        <v>5</v>
      </c>
      <c r="B5" s="578"/>
      <c r="C5" s="578"/>
      <c r="D5" s="578"/>
      <c r="E5" s="505" t="s">
        <v>874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525</v>
      </c>
      <c r="D11" s="151">
        <v>18591</v>
      </c>
      <c r="E11" s="237" t="s">
        <v>22</v>
      </c>
      <c r="F11" s="242" t="s">
        <v>23</v>
      </c>
      <c r="G11" s="152">
        <v>35709</v>
      </c>
      <c r="H11" s="152">
        <v>35709</v>
      </c>
    </row>
    <row r="12" spans="1:8" ht="15">
      <c r="A12" s="235" t="s">
        <v>24</v>
      </c>
      <c r="B12" s="241" t="s">
        <v>25</v>
      </c>
      <c r="C12" s="151">
        <v>2324</v>
      </c>
      <c r="D12" s="151">
        <v>3638</v>
      </c>
      <c r="E12" s="237" t="s">
        <v>26</v>
      </c>
      <c r="F12" s="242" t="s">
        <v>27</v>
      </c>
      <c r="G12" s="153">
        <v>35709</v>
      </c>
      <c r="H12" s="153">
        <v>35709</v>
      </c>
    </row>
    <row r="13" spans="1:8" ht="15">
      <c r="A13" s="235" t="s">
        <v>28</v>
      </c>
      <c r="B13" s="241" t="s">
        <v>29</v>
      </c>
      <c r="C13" s="151">
        <v>4379</v>
      </c>
      <c r="D13" s="151">
        <v>4325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>
        <v>3591</v>
      </c>
      <c r="D14" s="151">
        <v>3683</v>
      </c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>
        <v>44976</v>
      </c>
      <c r="D15" s="151">
        <v>44518</v>
      </c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>
        <v>30</v>
      </c>
      <c r="D16" s="151">
        <v>41</v>
      </c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>
        <v>3026</v>
      </c>
      <c r="D17" s="151">
        <v>4429</v>
      </c>
      <c r="E17" s="243" t="s">
        <v>46</v>
      </c>
      <c r="F17" s="245" t="s">
        <v>47</v>
      </c>
      <c r="G17" s="154">
        <f>G11+G14+G15+G16</f>
        <v>35709</v>
      </c>
      <c r="H17" s="154">
        <f>H11+H14+H15+H16</f>
        <v>35709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58851</v>
      </c>
      <c r="D19" s="155">
        <f>SUM(D11:D18)</f>
        <v>79225</v>
      </c>
      <c r="E19" s="237" t="s">
        <v>53</v>
      </c>
      <c r="F19" s="242" t="s">
        <v>54</v>
      </c>
      <c r="G19" s="152">
        <v>9403</v>
      </c>
      <c r="H19" s="152">
        <v>9403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>
        <v>20159</v>
      </c>
      <c r="D20" s="151"/>
      <c r="E20" s="237" t="s">
        <v>57</v>
      </c>
      <c r="F20" s="242" t="s">
        <v>58</v>
      </c>
      <c r="G20" s="158"/>
      <c r="H20" s="158"/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24832</v>
      </c>
      <c r="H21" s="156">
        <f>SUM(H22:H24)</f>
        <v>22987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3571</v>
      </c>
      <c r="H22" s="152">
        <v>3571</v>
      </c>
    </row>
    <row r="23" spans="1:13" ht="15">
      <c r="A23" s="235" t="s">
        <v>66</v>
      </c>
      <c r="B23" s="241" t="s">
        <v>67</v>
      </c>
      <c r="C23" s="151">
        <v>91</v>
      </c>
      <c r="D23" s="151">
        <v>93</v>
      </c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>
        <v>11</v>
      </c>
      <c r="D24" s="151">
        <v>19</v>
      </c>
      <c r="E24" s="237" t="s">
        <v>72</v>
      </c>
      <c r="F24" s="242" t="s">
        <v>73</v>
      </c>
      <c r="G24" s="152">
        <v>21261</v>
      </c>
      <c r="H24" s="152">
        <v>19416</v>
      </c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34235</v>
      </c>
      <c r="H25" s="154">
        <f>H19+H20+H21</f>
        <v>32390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>
        <v>831</v>
      </c>
      <c r="D26" s="151">
        <v>865</v>
      </c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933</v>
      </c>
      <c r="D27" s="155">
        <f>SUM(D23:D26)</f>
        <v>977</v>
      </c>
      <c r="E27" s="253" t="s">
        <v>83</v>
      </c>
      <c r="F27" s="242" t="s">
        <v>84</v>
      </c>
      <c r="G27" s="154">
        <f>SUM(G28:G30)</f>
        <v>3077</v>
      </c>
      <c r="H27" s="154">
        <f>SUM(H28:H30)</f>
        <v>1693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3077</v>
      </c>
      <c r="H28" s="152">
        <v>1693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/>
      <c r="H29" s="316"/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v>529</v>
      </c>
      <c r="H31" s="152">
        <v>3229</v>
      </c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/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3606</v>
      </c>
      <c r="H33" s="154">
        <f>H27+H31+H32</f>
        <v>4922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849</v>
      </c>
      <c r="B34" s="244" t="s">
        <v>105</v>
      </c>
      <c r="C34" s="155">
        <f>SUM(C35:C38)</f>
        <v>2592</v>
      </c>
      <c r="D34" s="155">
        <f>SUM(D35:D38)</f>
        <v>2825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73550</v>
      </c>
      <c r="H36" s="154">
        <f>H25+H17+H33</f>
        <v>73021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>
        <v>2568</v>
      </c>
      <c r="D37" s="151">
        <v>2801</v>
      </c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>
        <v>24</v>
      </c>
      <c r="D38" s="151">
        <v>24</v>
      </c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>
        <v>427</v>
      </c>
      <c r="H39" s="158">
        <v>409</v>
      </c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>
        <v>360</v>
      </c>
      <c r="H43" s="152">
        <v>554</v>
      </c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/>
      <c r="H44" s="152">
        <v>25</v>
      </c>
    </row>
    <row r="45" spans="1:15" ht="15">
      <c r="A45" s="235" t="s">
        <v>136</v>
      </c>
      <c r="B45" s="249" t="s">
        <v>137</v>
      </c>
      <c r="C45" s="155">
        <f>C34+C39+C44</f>
        <v>2592</v>
      </c>
      <c r="D45" s="155">
        <f>D34+D39+D44</f>
        <v>2825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>
        <v>1913</v>
      </c>
      <c r="D47" s="151">
        <v>1559</v>
      </c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>
        <v>2520</v>
      </c>
      <c r="H48" s="152">
        <v>3448</v>
      </c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2880</v>
      </c>
      <c r="H49" s="154">
        <f>SUM(H43:H48)</f>
        <v>4027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>
        <v>1318</v>
      </c>
      <c r="D50" s="151">
        <v>1333</v>
      </c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3231</v>
      </c>
      <c r="D51" s="155">
        <f>SUM(D47:D50)</f>
        <v>2892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>
        <v>12</v>
      </c>
      <c r="H52" s="152">
        <v>17</v>
      </c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>
        <v>1343</v>
      </c>
      <c r="H53" s="152">
        <v>1343</v>
      </c>
    </row>
    <row r="54" spans="1:8" ht="15">
      <c r="A54" s="235" t="s">
        <v>166</v>
      </c>
      <c r="B54" s="249" t="s">
        <v>167</v>
      </c>
      <c r="C54" s="151">
        <v>316</v>
      </c>
      <c r="D54" s="151">
        <v>316</v>
      </c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86082</v>
      </c>
      <c r="D55" s="155">
        <f>D19+D20+D21+D27+D32+D45+D51+D53+D54</f>
        <v>86235</v>
      </c>
      <c r="E55" s="237" t="s">
        <v>172</v>
      </c>
      <c r="F55" s="261" t="s">
        <v>173</v>
      </c>
      <c r="G55" s="154">
        <f>G49+G51+G52+G53+G54</f>
        <v>4235</v>
      </c>
      <c r="H55" s="154">
        <f>H49+H51+H52+H53+H54</f>
        <v>5387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>
        <v>1337</v>
      </c>
      <c r="D58" s="151">
        <v>1432</v>
      </c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>
        <v>31</v>
      </c>
      <c r="D59" s="151">
        <v>34</v>
      </c>
      <c r="E59" s="251" t="s">
        <v>181</v>
      </c>
      <c r="F59" s="242" t="s">
        <v>182</v>
      </c>
      <c r="G59" s="152"/>
      <c r="H59" s="152"/>
      <c r="M59" s="157"/>
    </row>
    <row r="60" spans="1:8" ht="15">
      <c r="A60" s="235" t="s">
        <v>183</v>
      </c>
      <c r="B60" s="241" t="s">
        <v>184</v>
      </c>
      <c r="C60" s="151"/>
      <c r="D60" s="151"/>
      <c r="E60" s="237" t="s">
        <v>185</v>
      </c>
      <c r="F60" s="242" t="s">
        <v>186</v>
      </c>
      <c r="G60" s="152">
        <v>1825</v>
      </c>
      <c r="H60" s="152">
        <v>1822</v>
      </c>
    </row>
    <row r="61" spans="1:18" ht="15">
      <c r="A61" s="235" t="s">
        <v>187</v>
      </c>
      <c r="B61" s="244" t="s">
        <v>188</v>
      </c>
      <c r="C61" s="151">
        <v>299</v>
      </c>
      <c r="D61" s="151">
        <v>254</v>
      </c>
      <c r="E61" s="243" t="s">
        <v>189</v>
      </c>
      <c r="F61" s="272" t="s">
        <v>190</v>
      </c>
      <c r="G61" s="154">
        <f>SUM(G62:G68)</f>
        <v>12727</v>
      </c>
      <c r="H61" s="154">
        <f>SUM(H62:H68)</f>
        <v>12768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v>815</v>
      </c>
      <c r="H62" s="152">
        <v>628</v>
      </c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1667</v>
      </c>
      <c r="D64" s="155">
        <f>SUM(D58:D63)</f>
        <v>1720</v>
      </c>
      <c r="E64" s="237" t="s">
        <v>200</v>
      </c>
      <c r="F64" s="242" t="s">
        <v>201</v>
      </c>
      <c r="G64" s="152">
        <v>7681</v>
      </c>
      <c r="H64" s="152">
        <v>8138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>
        <v>715</v>
      </c>
      <c r="H65" s="152">
        <v>464</v>
      </c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2537</v>
      </c>
      <c r="H66" s="152">
        <v>2620</v>
      </c>
    </row>
    <row r="67" spans="1:8" ht="15">
      <c r="A67" s="235" t="s">
        <v>207</v>
      </c>
      <c r="B67" s="241" t="s">
        <v>208</v>
      </c>
      <c r="C67" s="151">
        <v>111</v>
      </c>
      <c r="D67" s="151">
        <v>111</v>
      </c>
      <c r="E67" s="237" t="s">
        <v>209</v>
      </c>
      <c r="F67" s="242" t="s">
        <v>210</v>
      </c>
      <c r="G67" s="152">
        <v>468</v>
      </c>
      <c r="H67" s="152">
        <v>541</v>
      </c>
    </row>
    <row r="68" spans="1:8" ht="15">
      <c r="A68" s="235" t="s">
        <v>211</v>
      </c>
      <c r="B68" s="241" t="s">
        <v>212</v>
      </c>
      <c r="C68" s="151">
        <v>1177</v>
      </c>
      <c r="D68" s="151">
        <v>1377</v>
      </c>
      <c r="E68" s="237" t="s">
        <v>213</v>
      </c>
      <c r="F68" s="242" t="s">
        <v>214</v>
      </c>
      <c r="G68" s="152">
        <v>511</v>
      </c>
      <c r="H68" s="152">
        <v>377</v>
      </c>
    </row>
    <row r="69" spans="1:8" ht="15">
      <c r="A69" s="235" t="s">
        <v>215</v>
      </c>
      <c r="B69" s="241" t="s">
        <v>216</v>
      </c>
      <c r="C69" s="151">
        <v>360</v>
      </c>
      <c r="D69" s="151">
        <v>167</v>
      </c>
      <c r="E69" s="251" t="s">
        <v>78</v>
      </c>
      <c r="F69" s="242" t="s">
        <v>217</v>
      </c>
      <c r="G69" s="152">
        <v>89</v>
      </c>
      <c r="H69" s="152">
        <v>257</v>
      </c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>
        <v>624</v>
      </c>
      <c r="D71" s="151">
        <v>623</v>
      </c>
      <c r="E71" s="253" t="s">
        <v>46</v>
      </c>
      <c r="F71" s="273" t="s">
        <v>224</v>
      </c>
      <c r="G71" s="161">
        <f>G59+G60+G61+G69+G70</f>
        <v>14641</v>
      </c>
      <c r="H71" s="161">
        <f>H59+H60+H61+H69+H70</f>
        <v>14847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>
        <v>393</v>
      </c>
      <c r="D72" s="151">
        <v>714</v>
      </c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257</v>
      </c>
      <c r="D74" s="151">
        <v>368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2922</v>
      </c>
      <c r="D75" s="155">
        <f>SUM(D67:D74)</f>
        <v>3360</v>
      </c>
      <c r="E75" s="251" t="s">
        <v>160</v>
      </c>
      <c r="F75" s="245" t="s">
        <v>234</v>
      </c>
      <c r="G75" s="152">
        <v>11</v>
      </c>
      <c r="H75" s="152">
        <v>11</v>
      </c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4</v>
      </c>
      <c r="D78" s="155">
        <f>SUM(D79:D81)</f>
        <v>3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14652</v>
      </c>
      <c r="H79" s="162">
        <f>H71+H74+H75+H76</f>
        <v>14858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>
        <v>4</v>
      </c>
      <c r="D81" s="151">
        <v>3</v>
      </c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4</v>
      </c>
      <c r="D84" s="155">
        <f>D83+D82+D78</f>
        <v>3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50</v>
      </c>
      <c r="D87" s="151">
        <v>83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1558</v>
      </c>
      <c r="D88" s="151">
        <v>1560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>
        <v>581</v>
      </c>
      <c r="D89" s="151">
        <v>714</v>
      </c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2189</v>
      </c>
      <c r="D91" s="155">
        <f>SUM(D87:D90)</f>
        <v>2357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/>
      <c r="D92" s="151"/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6782</v>
      </c>
      <c r="D93" s="155">
        <f>D64+D75+D84+D91+D92</f>
        <v>7440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92864</v>
      </c>
      <c r="D94" s="164">
        <f>D93+D55</f>
        <v>93675</v>
      </c>
      <c r="E94" s="449" t="s">
        <v>270</v>
      </c>
      <c r="F94" s="289" t="s">
        <v>271</v>
      </c>
      <c r="G94" s="165">
        <f>G36+G39+G55+G79</f>
        <v>92864</v>
      </c>
      <c r="H94" s="165">
        <f>H36+H39+H55+H79</f>
        <v>93675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850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876</v>
      </c>
      <c r="B98" s="432"/>
      <c r="C98" s="581" t="s">
        <v>273</v>
      </c>
      <c r="D98" s="581"/>
      <c r="E98" s="581"/>
      <c r="F98" s="170"/>
      <c r="G98" s="171"/>
      <c r="H98" s="172"/>
      <c r="M98" s="157"/>
    </row>
    <row r="99" spans="3:8" ht="15">
      <c r="C99" s="45"/>
      <c r="D99" s="1" t="s">
        <v>875</v>
      </c>
      <c r="E99" s="45"/>
      <c r="F99" s="170"/>
      <c r="G99" s="171"/>
      <c r="H99" s="172"/>
    </row>
    <row r="100" spans="1:5" ht="15">
      <c r="A100" s="173"/>
      <c r="B100" s="173"/>
      <c r="C100" s="581" t="s">
        <v>855</v>
      </c>
      <c r="D100" s="582"/>
      <c r="E100" s="582"/>
    </row>
    <row r="101" ht="12.75">
      <c r="D101" s="169" t="s">
        <v>864</v>
      </c>
    </row>
    <row r="102" spans="4:5" ht="12.75">
      <c r="D102" s="169" t="s">
        <v>865</v>
      </c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1">
      <selection activeCell="C41" sqref="C41"/>
    </sheetView>
  </sheetViews>
  <sheetFormatPr defaultColWidth="9.25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274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7" t="str">
        <f>'справка №1-БАЛАНС'!E3</f>
        <v>"Параходство Българско речно плаване" АД</v>
      </c>
      <c r="C2" s="587"/>
      <c r="D2" s="587"/>
      <c r="E2" s="587"/>
      <c r="F2" s="589" t="s">
        <v>2</v>
      </c>
      <c r="G2" s="589"/>
      <c r="H2" s="526">
        <f>'справка №1-БАЛАНС'!H3</f>
        <v>827183719</v>
      </c>
    </row>
    <row r="3" spans="1:8" ht="15">
      <c r="A3" s="467" t="s">
        <v>275</v>
      </c>
      <c r="B3" s="587" t="str">
        <f>'справка №1-БАЛАНС'!E4</f>
        <v>консолидиран</v>
      </c>
      <c r="C3" s="587"/>
      <c r="D3" s="587"/>
      <c r="E3" s="587"/>
      <c r="F3" s="546" t="s">
        <v>4</v>
      </c>
      <c r="G3" s="527"/>
      <c r="H3" s="527" t="str">
        <f>'справка №1-БАЛАНС'!H4</f>
        <v> </v>
      </c>
    </row>
    <row r="4" spans="1:8" ht="17.25" customHeight="1">
      <c r="A4" s="467" t="s">
        <v>5</v>
      </c>
      <c r="B4" s="588" t="str">
        <f>'справка №1-БАЛАНС'!E5</f>
        <v>второ тримесечие 2013 г.</v>
      </c>
      <c r="C4" s="588"/>
      <c r="D4" s="588"/>
      <c r="E4" s="314"/>
      <c r="F4" s="466"/>
      <c r="G4" s="544"/>
      <c r="H4" s="547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8"/>
      <c r="H7" s="548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8"/>
      <c r="H8" s="548"/>
    </row>
    <row r="9" spans="1:8" ht="12">
      <c r="A9" s="298" t="s">
        <v>283</v>
      </c>
      <c r="B9" s="299" t="s">
        <v>284</v>
      </c>
      <c r="C9" s="46">
        <v>5347</v>
      </c>
      <c r="D9" s="46">
        <v>8650</v>
      </c>
      <c r="E9" s="298" t="s">
        <v>285</v>
      </c>
      <c r="F9" s="549" t="s">
        <v>286</v>
      </c>
      <c r="G9" s="550">
        <v>1856</v>
      </c>
      <c r="H9" s="550">
        <v>2082</v>
      </c>
    </row>
    <row r="10" spans="1:8" ht="12">
      <c r="A10" s="298" t="s">
        <v>287</v>
      </c>
      <c r="B10" s="299" t="s">
        <v>288</v>
      </c>
      <c r="C10" s="46">
        <v>2345</v>
      </c>
      <c r="D10" s="46">
        <v>2857</v>
      </c>
      <c r="E10" s="298" t="s">
        <v>289</v>
      </c>
      <c r="F10" s="549" t="s">
        <v>290</v>
      </c>
      <c r="G10" s="550"/>
      <c r="H10" s="550"/>
    </row>
    <row r="11" spans="1:8" ht="12">
      <c r="A11" s="298" t="s">
        <v>291</v>
      </c>
      <c r="B11" s="299" t="s">
        <v>292</v>
      </c>
      <c r="C11" s="46">
        <v>876</v>
      </c>
      <c r="D11" s="46">
        <v>834</v>
      </c>
      <c r="E11" s="300" t="s">
        <v>293</v>
      </c>
      <c r="F11" s="549" t="s">
        <v>294</v>
      </c>
      <c r="G11" s="550">
        <v>10156</v>
      </c>
      <c r="H11" s="550">
        <v>16097</v>
      </c>
    </row>
    <row r="12" spans="1:8" ht="12">
      <c r="A12" s="298" t="s">
        <v>295</v>
      </c>
      <c r="B12" s="299" t="s">
        <v>296</v>
      </c>
      <c r="C12" s="46">
        <v>2189</v>
      </c>
      <c r="D12" s="46">
        <v>2360</v>
      </c>
      <c r="E12" s="300" t="s">
        <v>78</v>
      </c>
      <c r="F12" s="549" t="s">
        <v>297</v>
      </c>
      <c r="G12" s="550">
        <v>887</v>
      </c>
      <c r="H12" s="550">
        <v>453</v>
      </c>
    </row>
    <row r="13" spans="1:18" ht="12">
      <c r="A13" s="298" t="s">
        <v>298</v>
      </c>
      <c r="B13" s="299" t="s">
        <v>299</v>
      </c>
      <c r="C13" s="46">
        <v>505</v>
      </c>
      <c r="D13" s="46">
        <v>500</v>
      </c>
      <c r="E13" s="301" t="s">
        <v>51</v>
      </c>
      <c r="F13" s="551" t="s">
        <v>300</v>
      </c>
      <c r="G13" s="548">
        <f>SUM(G9:G12)</f>
        <v>12899</v>
      </c>
      <c r="H13" s="548">
        <f>SUM(H9:H12)</f>
        <v>18632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301</v>
      </c>
      <c r="B14" s="299" t="s">
        <v>302</v>
      </c>
      <c r="C14" s="46">
        <v>19</v>
      </c>
      <c r="D14" s="46">
        <v>22</v>
      </c>
      <c r="E14" s="300"/>
      <c r="F14" s="552"/>
      <c r="G14" s="553"/>
      <c r="H14" s="553"/>
    </row>
    <row r="15" spans="1:8" ht="24">
      <c r="A15" s="298" t="s">
        <v>303</v>
      </c>
      <c r="B15" s="299" t="s">
        <v>304</v>
      </c>
      <c r="C15" s="47">
        <v>-42</v>
      </c>
      <c r="D15" s="47">
        <v>-54</v>
      </c>
      <c r="E15" s="296" t="s">
        <v>305</v>
      </c>
      <c r="F15" s="554" t="s">
        <v>306</v>
      </c>
      <c r="G15" s="550"/>
      <c r="H15" s="550"/>
    </row>
    <row r="16" spans="1:8" ht="12">
      <c r="A16" s="298" t="s">
        <v>307</v>
      </c>
      <c r="B16" s="299" t="s">
        <v>308</v>
      </c>
      <c r="C16" s="47">
        <v>1088</v>
      </c>
      <c r="D16" s="47">
        <v>1633</v>
      </c>
      <c r="E16" s="298" t="s">
        <v>309</v>
      </c>
      <c r="F16" s="552" t="s">
        <v>310</v>
      </c>
      <c r="G16" s="555"/>
      <c r="H16" s="555"/>
    </row>
    <row r="17" spans="1:8" ht="12">
      <c r="A17" s="302" t="s">
        <v>311</v>
      </c>
      <c r="B17" s="299" t="s">
        <v>312</v>
      </c>
      <c r="C17" s="48"/>
      <c r="D17" s="48"/>
      <c r="E17" s="296"/>
      <c r="F17" s="304"/>
      <c r="G17" s="553"/>
      <c r="H17" s="553"/>
    </row>
    <row r="18" spans="1:8" ht="12">
      <c r="A18" s="302" t="s">
        <v>313</v>
      </c>
      <c r="B18" s="299" t="s">
        <v>314</v>
      </c>
      <c r="C18" s="48"/>
      <c r="D18" s="48"/>
      <c r="E18" s="296" t="s">
        <v>315</v>
      </c>
      <c r="F18" s="304"/>
      <c r="G18" s="553"/>
      <c r="H18" s="553"/>
    </row>
    <row r="19" spans="1:15" ht="12">
      <c r="A19" s="301" t="s">
        <v>51</v>
      </c>
      <c r="B19" s="303" t="s">
        <v>316</v>
      </c>
      <c r="C19" s="49">
        <f>SUM(C9:C15)+C16</f>
        <v>12327</v>
      </c>
      <c r="D19" s="49">
        <f>SUM(D9:D15)+D16</f>
        <v>16802</v>
      </c>
      <c r="E19" s="304" t="s">
        <v>317</v>
      </c>
      <c r="F19" s="552" t="s">
        <v>318</v>
      </c>
      <c r="G19" s="550">
        <v>81</v>
      </c>
      <c r="H19" s="550">
        <v>50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319</v>
      </c>
      <c r="F20" s="552" t="s">
        <v>320</v>
      </c>
      <c r="G20" s="550"/>
      <c r="H20" s="550"/>
    </row>
    <row r="21" spans="1:8" ht="24">
      <c r="A21" s="296" t="s">
        <v>321</v>
      </c>
      <c r="B21" s="305"/>
      <c r="C21" s="315"/>
      <c r="D21" s="315"/>
      <c r="E21" s="298" t="s">
        <v>322</v>
      </c>
      <c r="F21" s="552" t="s">
        <v>323</v>
      </c>
      <c r="G21" s="550"/>
      <c r="H21" s="550"/>
    </row>
    <row r="22" spans="1:8" ht="24">
      <c r="A22" s="304" t="s">
        <v>324</v>
      </c>
      <c r="B22" s="305" t="s">
        <v>325</v>
      </c>
      <c r="C22" s="46">
        <v>250</v>
      </c>
      <c r="D22" s="46">
        <v>226</v>
      </c>
      <c r="E22" s="304" t="s">
        <v>326</v>
      </c>
      <c r="F22" s="552" t="s">
        <v>327</v>
      </c>
      <c r="G22" s="550">
        <v>244</v>
      </c>
      <c r="H22" s="550">
        <v>214</v>
      </c>
    </row>
    <row r="23" spans="1:8" ht="24">
      <c r="A23" s="298" t="s">
        <v>328</v>
      </c>
      <c r="B23" s="305" t="s">
        <v>329</v>
      </c>
      <c r="C23" s="46"/>
      <c r="D23" s="46">
        <v>1</v>
      </c>
      <c r="E23" s="298" t="s">
        <v>330</v>
      </c>
      <c r="F23" s="552" t="s">
        <v>331</v>
      </c>
      <c r="G23" s="550"/>
      <c r="H23" s="550"/>
    </row>
    <row r="24" spans="1:18" ht="12">
      <c r="A24" s="298" t="s">
        <v>332</v>
      </c>
      <c r="B24" s="305" t="s">
        <v>333</v>
      </c>
      <c r="C24" s="46">
        <v>245</v>
      </c>
      <c r="D24" s="46">
        <v>210</v>
      </c>
      <c r="E24" s="301" t="s">
        <v>103</v>
      </c>
      <c r="F24" s="554" t="s">
        <v>334</v>
      </c>
      <c r="G24" s="548">
        <f>SUM(G19:G23)</f>
        <v>325</v>
      </c>
      <c r="H24" s="548">
        <f>SUM(H19:H23)</f>
        <v>264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335</v>
      </c>
      <c r="C25" s="46">
        <v>28</v>
      </c>
      <c r="D25" s="46">
        <v>52</v>
      </c>
      <c r="E25" s="302"/>
      <c r="F25" s="304"/>
      <c r="G25" s="553"/>
      <c r="H25" s="553"/>
    </row>
    <row r="26" spans="1:14" ht="12">
      <c r="A26" s="301" t="s">
        <v>76</v>
      </c>
      <c r="B26" s="306" t="s">
        <v>336</v>
      </c>
      <c r="C26" s="49">
        <f>SUM(C22:C25)</f>
        <v>523</v>
      </c>
      <c r="D26" s="49">
        <f>SUM(D22:D25)</f>
        <v>489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337</v>
      </c>
      <c r="B28" s="293" t="s">
        <v>338</v>
      </c>
      <c r="C28" s="50">
        <f>C26+C19</f>
        <v>12850</v>
      </c>
      <c r="D28" s="50">
        <f>D26+D19</f>
        <v>17291</v>
      </c>
      <c r="E28" s="127" t="s">
        <v>339</v>
      </c>
      <c r="F28" s="554" t="s">
        <v>340</v>
      </c>
      <c r="G28" s="548">
        <f>G13+G15+G24</f>
        <v>13224</v>
      </c>
      <c r="H28" s="548">
        <f>H13+H15+H24</f>
        <v>18896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341</v>
      </c>
      <c r="B30" s="293" t="s">
        <v>342</v>
      </c>
      <c r="C30" s="50">
        <f>IF((G28-C28)&gt;0,G28-C28,0)</f>
        <v>374</v>
      </c>
      <c r="D30" s="50">
        <f>IF((H28-D28)&gt;0,H28-D28,0)</f>
        <v>1605</v>
      </c>
      <c r="E30" s="127" t="s">
        <v>343</v>
      </c>
      <c r="F30" s="554" t="s">
        <v>344</v>
      </c>
      <c r="G30" s="53">
        <f>IF((C28-G28)&gt;0,C28-G28,0)</f>
        <v>0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851</v>
      </c>
      <c r="B31" s="306" t="s">
        <v>345</v>
      </c>
      <c r="C31" s="46">
        <v>251</v>
      </c>
      <c r="D31" s="46">
        <v>1819</v>
      </c>
      <c r="E31" s="296" t="s">
        <v>854</v>
      </c>
      <c r="F31" s="552" t="s">
        <v>346</v>
      </c>
      <c r="G31" s="550"/>
      <c r="H31" s="550"/>
    </row>
    <row r="32" spans="1:8" ht="12">
      <c r="A32" s="296" t="s">
        <v>347</v>
      </c>
      <c r="B32" s="307" t="s">
        <v>348</v>
      </c>
      <c r="C32" s="46"/>
      <c r="D32" s="46"/>
      <c r="E32" s="296" t="s">
        <v>349</v>
      </c>
      <c r="F32" s="552" t="s">
        <v>350</v>
      </c>
      <c r="G32" s="550"/>
      <c r="H32" s="550"/>
    </row>
    <row r="33" spans="1:18" ht="12">
      <c r="A33" s="128" t="s">
        <v>351</v>
      </c>
      <c r="B33" s="306" t="s">
        <v>352</v>
      </c>
      <c r="C33" s="49">
        <f>C28-C31+C32</f>
        <v>12599</v>
      </c>
      <c r="D33" s="49">
        <f>D28-D31+D32</f>
        <v>15472</v>
      </c>
      <c r="E33" s="127" t="s">
        <v>353</v>
      </c>
      <c r="F33" s="554" t="s">
        <v>354</v>
      </c>
      <c r="G33" s="53">
        <f>G32-G31+G28</f>
        <v>13224</v>
      </c>
      <c r="H33" s="53">
        <f>H32-H31+H28</f>
        <v>18896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355</v>
      </c>
      <c r="B34" s="293" t="s">
        <v>356</v>
      </c>
      <c r="C34" s="50">
        <f>IF((G33-C33)&gt;0,G33-C33,0)</f>
        <v>625</v>
      </c>
      <c r="D34" s="50">
        <f>IF((H33-D33)&gt;0,H33-D33,0)</f>
        <v>3424</v>
      </c>
      <c r="E34" s="128" t="s">
        <v>357</v>
      </c>
      <c r="F34" s="554" t="s">
        <v>358</v>
      </c>
      <c r="G34" s="548">
        <f>IF((C33-G33)&gt;0,C33-G33,0)</f>
        <v>0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359</v>
      </c>
      <c r="B35" s="306" t="s">
        <v>360</v>
      </c>
      <c r="C35" s="49">
        <f>C36+C37+C38</f>
        <v>78</v>
      </c>
      <c r="D35" s="49">
        <f>D36+D37+D38</f>
        <v>201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361</v>
      </c>
      <c r="B36" s="305" t="s">
        <v>362</v>
      </c>
      <c r="C36" s="46">
        <v>78</v>
      </c>
      <c r="D36" s="46">
        <v>201</v>
      </c>
      <c r="E36" s="308"/>
      <c r="F36" s="304"/>
      <c r="G36" s="553"/>
      <c r="H36" s="553"/>
    </row>
    <row r="37" spans="1:8" ht="24">
      <c r="A37" s="309" t="s">
        <v>363</v>
      </c>
      <c r="B37" s="310" t="s">
        <v>364</v>
      </c>
      <c r="C37" s="430"/>
      <c r="D37" s="430"/>
      <c r="E37" s="308"/>
      <c r="F37" s="557"/>
      <c r="G37" s="553"/>
      <c r="H37" s="553"/>
    </row>
    <row r="38" spans="1:8" ht="12">
      <c r="A38" s="311" t="s">
        <v>365</v>
      </c>
      <c r="B38" s="310" t="s">
        <v>366</v>
      </c>
      <c r="C38" s="126"/>
      <c r="D38" s="126"/>
      <c r="E38" s="308"/>
      <c r="F38" s="557"/>
      <c r="G38" s="553"/>
      <c r="H38" s="553"/>
    </row>
    <row r="39" spans="1:18" ht="12">
      <c r="A39" s="312" t="s">
        <v>367</v>
      </c>
      <c r="B39" s="129" t="s">
        <v>368</v>
      </c>
      <c r="C39" s="460">
        <f>+IF((G33-C33-C35)&gt;0,G33-C33-C35,0)</f>
        <v>547</v>
      </c>
      <c r="D39" s="460">
        <f>+IF((H33-D33-D35)&gt;0,H33-D33-D35,0)</f>
        <v>3223</v>
      </c>
      <c r="E39" s="313" t="s">
        <v>369</v>
      </c>
      <c r="F39" s="558" t="s">
        <v>370</v>
      </c>
      <c r="G39" s="559">
        <f>IF(G34&gt;0,IF(C35+G34&lt;0,0,C35+G34),IF(C34-C35&lt;0,C35-C34,0))</f>
        <v>0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371</v>
      </c>
      <c r="B40" s="295" t="s">
        <v>372</v>
      </c>
      <c r="C40" s="51">
        <v>18</v>
      </c>
      <c r="D40" s="51">
        <v>21</v>
      </c>
      <c r="E40" s="127" t="s">
        <v>371</v>
      </c>
      <c r="F40" s="558" t="s">
        <v>373</v>
      </c>
      <c r="G40" s="550"/>
      <c r="H40" s="550"/>
    </row>
    <row r="41" spans="1:18" ht="12">
      <c r="A41" s="127" t="s">
        <v>374</v>
      </c>
      <c r="B41" s="292" t="s">
        <v>375</v>
      </c>
      <c r="C41" s="52">
        <f>IF(G39=0,IF(C39-C40&gt;0,C39-C40+G40,0),IF(G39-G40&lt;0,G40-G39+C39,0))</f>
        <v>529</v>
      </c>
      <c r="D41" s="52">
        <f>IF(H39=0,IF(D39-D40&gt;0,D39-D40+H40,0),IF(H39-H40&lt;0,H40-H39+D39,0))</f>
        <v>3202</v>
      </c>
      <c r="E41" s="127" t="s">
        <v>376</v>
      </c>
      <c r="F41" s="571" t="s">
        <v>377</v>
      </c>
      <c r="G41" s="52">
        <f>IF(C39=0,IF(G39-G40&gt;0,G39-G40+C40,0),IF(C39-C40&lt;0,C40-C39+G40,0))</f>
        <v>0</v>
      </c>
      <c r="H41" s="52">
        <f>IF(D39=0,IF(H39-H40&gt;0,H39-H40+D40,0),IF(D39-D40&lt;0,D40-D39+H40,0))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378</v>
      </c>
      <c r="B42" s="292" t="s">
        <v>379</v>
      </c>
      <c r="C42" s="53">
        <f>C33+C35+C39</f>
        <v>13224</v>
      </c>
      <c r="D42" s="53">
        <f>D33+D35+D39</f>
        <v>18896</v>
      </c>
      <c r="E42" s="128" t="s">
        <v>380</v>
      </c>
      <c r="F42" s="129" t="s">
        <v>381</v>
      </c>
      <c r="G42" s="53">
        <f>G39+G33</f>
        <v>13224</v>
      </c>
      <c r="H42" s="53">
        <f>H39+H33</f>
        <v>18896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90" t="s">
        <v>861</v>
      </c>
      <c r="B45" s="590"/>
      <c r="C45" s="590"/>
      <c r="D45" s="590"/>
      <c r="E45" s="590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427" t="s">
        <v>878</v>
      </c>
      <c r="C48" s="427" t="s">
        <v>382</v>
      </c>
      <c r="D48" s="585"/>
      <c r="E48" s="585"/>
      <c r="F48" s="585"/>
      <c r="G48" s="585"/>
      <c r="H48" s="585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 t="s">
        <v>875</v>
      </c>
      <c r="E49" s="560"/>
      <c r="F49" s="560"/>
      <c r="G49" s="563"/>
      <c r="H49" s="563"/>
    </row>
    <row r="50" spans="1:8" ht="12.75" customHeight="1">
      <c r="A50" s="561"/>
      <c r="B50" s="562"/>
      <c r="C50" s="428" t="s">
        <v>782</v>
      </c>
      <c r="D50" s="586"/>
      <c r="E50" s="586"/>
      <c r="F50" s="586"/>
      <c r="G50" s="586"/>
      <c r="H50" s="586"/>
    </row>
    <row r="51" spans="1:8" ht="12.75">
      <c r="A51" s="564"/>
      <c r="B51" s="560"/>
      <c r="C51" s="425"/>
      <c r="D51" s="169" t="s">
        <v>864</v>
      </c>
      <c r="E51" s="560"/>
      <c r="F51" s="560"/>
      <c r="G51" s="563"/>
      <c r="H51" s="563"/>
    </row>
    <row r="52" spans="1:8" ht="12.75">
      <c r="A52" s="564"/>
      <c r="B52" s="560"/>
      <c r="C52" s="425"/>
      <c r="D52" s="169" t="s">
        <v>865</v>
      </c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portrait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10">
      <selection activeCell="B48" sqref="B48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383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384</v>
      </c>
      <c r="B4" s="470" t="str">
        <f>'справка №1-БАЛАНС'!E3</f>
        <v>"Параходство Българско речно плаване" АД</v>
      </c>
      <c r="C4" s="541" t="s">
        <v>2</v>
      </c>
      <c r="D4" s="541">
        <f>'справка №1-БАЛАНС'!H3</f>
        <v>827183719</v>
      </c>
      <c r="E4" s="323"/>
      <c r="F4" s="323"/>
    </row>
    <row r="5" spans="1:4" ht="15">
      <c r="A5" s="470" t="s">
        <v>275</v>
      </c>
      <c r="B5" s="470" t="str">
        <f>'справка №1-БАЛАНС'!E4</f>
        <v>консолидиран</v>
      </c>
      <c r="C5" s="542" t="s">
        <v>4</v>
      </c>
      <c r="D5" s="541" t="str">
        <f>'справка №1-БАЛАНС'!H4</f>
        <v> </v>
      </c>
    </row>
    <row r="6" spans="1:6" ht="12" customHeight="1">
      <c r="A6" s="471" t="s">
        <v>5</v>
      </c>
      <c r="B6" s="506" t="str">
        <f>'справка №1-БАЛАНС'!E5</f>
        <v>второ тримесечие 2013 г.</v>
      </c>
      <c r="C6" s="472"/>
      <c r="D6" s="473" t="s">
        <v>276</v>
      </c>
      <c r="F6" s="325"/>
    </row>
    <row r="7" spans="1:6" ht="33.75" customHeight="1">
      <c r="A7" s="326" t="s">
        <v>385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386</v>
      </c>
      <c r="B9" s="331"/>
      <c r="C9" s="55"/>
      <c r="D9" s="55"/>
      <c r="E9" s="130"/>
      <c r="F9" s="130"/>
    </row>
    <row r="10" spans="1:6" ht="12">
      <c r="A10" s="332" t="s">
        <v>387</v>
      </c>
      <c r="B10" s="333" t="s">
        <v>388</v>
      </c>
      <c r="C10" s="54">
        <v>13421</v>
      </c>
      <c r="D10" s="54">
        <v>18418</v>
      </c>
      <c r="E10" s="130"/>
      <c r="F10" s="130"/>
    </row>
    <row r="11" spans="1:13" ht="12">
      <c r="A11" s="332" t="s">
        <v>389</v>
      </c>
      <c r="B11" s="333" t="s">
        <v>390</v>
      </c>
      <c r="C11" s="54">
        <v>-9694</v>
      </c>
      <c r="D11" s="54">
        <v>-12790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391</v>
      </c>
      <c r="B12" s="333" t="s">
        <v>392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393</v>
      </c>
      <c r="B13" s="333" t="s">
        <v>394</v>
      </c>
      <c r="C13" s="54">
        <v>-2802</v>
      </c>
      <c r="D13" s="54">
        <v>-3652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395</v>
      </c>
      <c r="B14" s="333" t="s">
        <v>396</v>
      </c>
      <c r="C14" s="54">
        <v>427</v>
      </c>
      <c r="D14" s="54">
        <v>432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397</v>
      </c>
      <c r="B15" s="333" t="s">
        <v>398</v>
      </c>
      <c r="C15" s="54">
        <v>-4</v>
      </c>
      <c r="D15" s="54">
        <v>-51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399</v>
      </c>
      <c r="B16" s="333" t="s">
        <v>400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401</v>
      </c>
      <c r="B17" s="333" t="s">
        <v>402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403</v>
      </c>
      <c r="B18" s="335" t="s">
        <v>404</v>
      </c>
      <c r="C18" s="54">
        <v>-4</v>
      </c>
      <c r="D18" s="54">
        <v>-12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405</v>
      </c>
      <c r="B19" s="333" t="s">
        <v>406</v>
      </c>
      <c r="C19" s="54">
        <v>-53</v>
      </c>
      <c r="D19" s="54">
        <v>-79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407</v>
      </c>
      <c r="B20" s="337" t="s">
        <v>408</v>
      </c>
      <c r="C20" s="55">
        <f>SUM(C10:C19)</f>
        <v>1291</v>
      </c>
      <c r="D20" s="55">
        <f>SUM(D10:D19)</f>
        <v>2266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409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410</v>
      </c>
      <c r="B22" s="333" t="s">
        <v>411</v>
      </c>
      <c r="C22" s="54">
        <v>-235</v>
      </c>
      <c r="D22" s="54">
        <v>-1059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412</v>
      </c>
      <c r="B23" s="333" t="s">
        <v>413</v>
      </c>
      <c r="C23" s="54"/>
      <c r="D23" s="54">
        <v>8</v>
      </c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414</v>
      </c>
      <c r="B24" s="333" t="s">
        <v>415</v>
      </c>
      <c r="C24" s="54">
        <v>-299</v>
      </c>
      <c r="D24" s="54">
        <v>-386</v>
      </c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416</v>
      </c>
      <c r="B25" s="333" t="s">
        <v>417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418</v>
      </c>
      <c r="B26" s="333" t="s">
        <v>419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420</v>
      </c>
      <c r="B27" s="333" t="s">
        <v>421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422</v>
      </c>
      <c r="B28" s="333" t="s">
        <v>423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424</v>
      </c>
      <c r="B29" s="333" t="s">
        <v>425</v>
      </c>
      <c r="C29" s="54">
        <v>484</v>
      </c>
      <c r="D29" s="54">
        <v>716</v>
      </c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403</v>
      </c>
      <c r="B30" s="333" t="s">
        <v>426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427</v>
      </c>
      <c r="B31" s="333" t="s">
        <v>428</v>
      </c>
      <c r="C31" s="54">
        <v>-135</v>
      </c>
      <c r="D31" s="54">
        <v>-2647</v>
      </c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429</v>
      </c>
      <c r="B32" s="337" t="s">
        <v>430</v>
      </c>
      <c r="C32" s="55">
        <f>SUM(C22:C31)</f>
        <v>-185</v>
      </c>
      <c r="D32" s="55">
        <f>SUM(D22:D31)</f>
        <v>-3368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431</v>
      </c>
      <c r="B33" s="338"/>
      <c r="C33" s="339"/>
      <c r="D33" s="339"/>
      <c r="E33" s="130"/>
      <c r="F33" s="130"/>
    </row>
    <row r="34" spans="1:6" ht="12">
      <c r="A34" s="332" t="s">
        <v>432</v>
      </c>
      <c r="B34" s="333" t="s">
        <v>433</v>
      </c>
      <c r="C34" s="54"/>
      <c r="D34" s="54"/>
      <c r="E34" s="130"/>
      <c r="F34" s="130"/>
    </row>
    <row r="35" spans="1:6" ht="12">
      <c r="A35" s="334" t="s">
        <v>434</v>
      </c>
      <c r="B35" s="333" t="s">
        <v>435</v>
      </c>
      <c r="C35" s="54"/>
      <c r="D35" s="54"/>
      <c r="E35" s="130"/>
      <c r="F35" s="130"/>
    </row>
    <row r="36" spans="1:6" ht="12">
      <c r="A36" s="332" t="s">
        <v>436</v>
      </c>
      <c r="B36" s="333" t="s">
        <v>437</v>
      </c>
      <c r="C36" s="54"/>
      <c r="D36" s="54">
        <v>166</v>
      </c>
      <c r="E36" s="130"/>
      <c r="F36" s="130"/>
    </row>
    <row r="37" spans="1:6" ht="12">
      <c r="A37" s="332" t="s">
        <v>438</v>
      </c>
      <c r="B37" s="333" t="s">
        <v>439</v>
      </c>
      <c r="C37" s="54">
        <v>-253</v>
      </c>
      <c r="D37" s="54">
        <v>-650</v>
      </c>
      <c r="E37" s="130"/>
      <c r="F37" s="130"/>
    </row>
    <row r="38" spans="1:6" ht="12">
      <c r="A38" s="332" t="s">
        <v>440</v>
      </c>
      <c r="B38" s="333" t="s">
        <v>441</v>
      </c>
      <c r="C38" s="54">
        <v>-900</v>
      </c>
      <c r="D38" s="54">
        <v>-792</v>
      </c>
      <c r="E38" s="130"/>
      <c r="F38" s="130"/>
    </row>
    <row r="39" spans="1:6" ht="12">
      <c r="A39" s="332" t="s">
        <v>442</v>
      </c>
      <c r="B39" s="333" t="s">
        <v>443</v>
      </c>
      <c r="C39" s="54"/>
      <c r="D39" s="54"/>
      <c r="E39" s="130"/>
      <c r="F39" s="130"/>
    </row>
    <row r="40" spans="1:6" ht="12">
      <c r="A40" s="332" t="s">
        <v>444</v>
      </c>
      <c r="B40" s="333" t="s">
        <v>445</v>
      </c>
      <c r="C40" s="54"/>
      <c r="D40" s="54"/>
      <c r="E40" s="130"/>
      <c r="F40" s="130"/>
    </row>
    <row r="41" spans="1:8" ht="12">
      <c r="A41" s="332" t="s">
        <v>446</v>
      </c>
      <c r="B41" s="333" t="s">
        <v>447</v>
      </c>
      <c r="C41" s="54">
        <v>-121</v>
      </c>
      <c r="D41" s="54">
        <v>-228</v>
      </c>
      <c r="E41" s="130"/>
      <c r="F41" s="130"/>
      <c r="G41" s="133"/>
      <c r="H41" s="133"/>
    </row>
    <row r="42" spans="1:8" ht="12">
      <c r="A42" s="336" t="s">
        <v>448</v>
      </c>
      <c r="B42" s="337" t="s">
        <v>449</v>
      </c>
      <c r="C42" s="55">
        <f>SUM(C34:C41)</f>
        <v>-1274</v>
      </c>
      <c r="D42" s="55">
        <f>SUM(D34:D41)</f>
        <v>-1504</v>
      </c>
      <c r="E42" s="130"/>
      <c r="F42" s="130"/>
      <c r="G42" s="133"/>
      <c r="H42" s="133"/>
    </row>
    <row r="43" spans="1:8" ht="12">
      <c r="A43" s="340" t="s">
        <v>450</v>
      </c>
      <c r="B43" s="337" t="s">
        <v>451</v>
      </c>
      <c r="C43" s="55">
        <f>C42+C32+C20</f>
        <v>-168</v>
      </c>
      <c r="D43" s="55">
        <f>D42+D32+D20</f>
        <v>-2606</v>
      </c>
      <c r="E43" s="130"/>
      <c r="F43" s="130"/>
      <c r="G43" s="133"/>
      <c r="H43" s="133"/>
    </row>
    <row r="44" spans="1:8" ht="12">
      <c r="A44" s="330" t="s">
        <v>452</v>
      </c>
      <c r="B44" s="338" t="s">
        <v>453</v>
      </c>
      <c r="C44" s="132">
        <v>2357</v>
      </c>
      <c r="D44" s="132">
        <v>4980</v>
      </c>
      <c r="E44" s="130"/>
      <c r="F44" s="130"/>
      <c r="G44" s="133"/>
      <c r="H44" s="133"/>
    </row>
    <row r="45" spans="1:8" ht="12">
      <c r="A45" s="330" t="s">
        <v>454</v>
      </c>
      <c r="B45" s="338" t="s">
        <v>455</v>
      </c>
      <c r="C45" s="55">
        <f>C44+C43</f>
        <v>2189</v>
      </c>
      <c r="D45" s="55">
        <f>D44+D43</f>
        <v>2374</v>
      </c>
      <c r="E45" s="130"/>
      <c r="F45" s="130"/>
      <c r="G45" s="133"/>
      <c r="H45" s="133"/>
    </row>
    <row r="46" spans="1:8" ht="12">
      <c r="A46" s="332" t="s">
        <v>456</v>
      </c>
      <c r="B46" s="338" t="s">
        <v>457</v>
      </c>
      <c r="C46" s="56">
        <v>1608</v>
      </c>
      <c r="D46" s="56">
        <v>1660</v>
      </c>
      <c r="E46" s="130"/>
      <c r="F46" s="130"/>
      <c r="G46" s="133"/>
      <c r="H46" s="133"/>
    </row>
    <row r="47" spans="1:8" ht="12">
      <c r="A47" s="332" t="s">
        <v>458</v>
      </c>
      <c r="B47" s="338" t="s">
        <v>459</v>
      </c>
      <c r="C47" s="56">
        <v>581</v>
      </c>
      <c r="D47" s="56">
        <v>714</v>
      </c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877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382</v>
      </c>
      <c r="C50" s="591"/>
      <c r="D50" s="591"/>
      <c r="G50" s="133"/>
      <c r="H50" s="133"/>
    </row>
    <row r="51" spans="1:8" ht="12">
      <c r="A51" s="318"/>
      <c r="B51" s="318" t="s">
        <v>879</v>
      </c>
      <c r="C51" s="319"/>
      <c r="D51" s="319"/>
      <c r="G51" s="133"/>
      <c r="H51" s="133"/>
    </row>
    <row r="52" spans="1:8" ht="12">
      <c r="A52" s="318"/>
      <c r="B52" s="436" t="s">
        <v>782</v>
      </c>
      <c r="C52" s="591"/>
      <c r="D52" s="591"/>
      <c r="G52" s="133"/>
      <c r="H52" s="133"/>
    </row>
    <row r="53" spans="1:8" ht="12">
      <c r="A53" s="318"/>
      <c r="B53" s="318" t="s">
        <v>866</v>
      </c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4">
      <selection activeCell="E39" sqref="E39"/>
    </sheetView>
  </sheetViews>
  <sheetFormatPr defaultColWidth="9.25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92" t="s">
        <v>460</v>
      </c>
      <c r="B1" s="592"/>
      <c r="C1" s="592"/>
      <c r="D1" s="592"/>
      <c r="E1" s="592"/>
      <c r="F1" s="592"/>
      <c r="G1" s="592"/>
      <c r="H1" s="592"/>
      <c r="I1" s="592"/>
      <c r="J1" s="592"/>
      <c r="K1" s="592"/>
      <c r="L1" s="592"/>
      <c r="M1" s="592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4" t="str">
        <f>'справка №1-БАЛАНС'!E3</f>
        <v>"Параходство Българско речно плаване" АД</v>
      </c>
      <c r="C3" s="594"/>
      <c r="D3" s="594"/>
      <c r="E3" s="594"/>
      <c r="F3" s="594"/>
      <c r="G3" s="594"/>
      <c r="H3" s="594"/>
      <c r="I3" s="594"/>
      <c r="J3" s="476"/>
      <c r="K3" s="596" t="s">
        <v>2</v>
      </c>
      <c r="L3" s="596"/>
      <c r="M3" s="478">
        <f>'справка №1-БАЛАНС'!H3</f>
        <v>827183719</v>
      </c>
      <c r="N3" s="2"/>
    </row>
    <row r="4" spans="1:15" s="532" customFormat="1" ht="13.5" customHeight="1">
      <c r="A4" s="467" t="s">
        <v>461</v>
      </c>
      <c r="B4" s="594" t="str">
        <f>'справка №1-БАЛАНС'!E4</f>
        <v>консолидиран</v>
      </c>
      <c r="C4" s="594"/>
      <c r="D4" s="594"/>
      <c r="E4" s="594"/>
      <c r="F4" s="594"/>
      <c r="G4" s="594"/>
      <c r="H4" s="594"/>
      <c r="I4" s="594"/>
      <c r="J4" s="136"/>
      <c r="K4" s="597" t="s">
        <v>4</v>
      </c>
      <c r="L4" s="597"/>
      <c r="M4" s="478" t="str">
        <f>'справка №1-БАЛАНС'!H4</f>
        <v> </v>
      </c>
      <c r="N4" s="3"/>
      <c r="O4" s="3"/>
    </row>
    <row r="5" spans="1:14" s="532" customFormat="1" ht="12.75" customHeight="1">
      <c r="A5" s="467" t="s">
        <v>5</v>
      </c>
      <c r="B5" s="598" t="str">
        <f>'справка №1-БАЛАНС'!E5</f>
        <v>второ тримесечие 2013 г.</v>
      </c>
      <c r="C5" s="598"/>
      <c r="D5" s="598"/>
      <c r="E5" s="598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462</v>
      </c>
      <c r="E6" s="6"/>
      <c r="F6" s="6"/>
      <c r="G6" s="6"/>
      <c r="H6" s="6"/>
      <c r="I6" s="6" t="s">
        <v>463</v>
      </c>
      <c r="J6" s="199"/>
      <c r="K6" s="186"/>
      <c r="L6" s="177"/>
      <c r="M6" s="180"/>
      <c r="N6" s="135"/>
    </row>
    <row r="7" spans="1:14" s="533" customFormat="1" ht="60">
      <c r="A7" s="207" t="s">
        <v>464</v>
      </c>
      <c r="B7" s="211" t="s">
        <v>465</v>
      </c>
      <c r="C7" s="178" t="s">
        <v>466</v>
      </c>
      <c r="D7" s="208" t="s">
        <v>467</v>
      </c>
      <c r="E7" s="177" t="s">
        <v>468</v>
      </c>
      <c r="F7" s="6" t="s">
        <v>469</v>
      </c>
      <c r="G7" s="6"/>
      <c r="H7" s="6"/>
      <c r="I7" s="177" t="s">
        <v>470</v>
      </c>
      <c r="J7" s="201" t="s">
        <v>471</v>
      </c>
      <c r="K7" s="178" t="s">
        <v>472</v>
      </c>
      <c r="L7" s="178" t="s">
        <v>473</v>
      </c>
      <c r="M7" s="205" t="s">
        <v>474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475</v>
      </c>
      <c r="G8" s="5" t="s">
        <v>476</v>
      </c>
      <c r="H8" s="5" t="s">
        <v>477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478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479</v>
      </c>
      <c r="L10" s="8" t="s">
        <v>111</v>
      </c>
      <c r="M10" s="9" t="s">
        <v>119</v>
      </c>
      <c r="N10" s="7"/>
    </row>
    <row r="11" spans="1:23" ht="15.75" customHeight="1">
      <c r="A11" s="10" t="s">
        <v>480</v>
      </c>
      <c r="B11" s="17" t="s">
        <v>481</v>
      </c>
      <c r="C11" s="58">
        <f>'справка №1-БАЛАНС'!H17</f>
        <v>35709</v>
      </c>
      <c r="D11" s="58">
        <f>'справка №1-БАЛАНС'!H19</f>
        <v>9403</v>
      </c>
      <c r="E11" s="58">
        <f>'справка №1-БАЛАНС'!H20</f>
        <v>0</v>
      </c>
      <c r="F11" s="58">
        <f>'справка №1-БАЛАНС'!H22</f>
        <v>3571</v>
      </c>
      <c r="G11" s="58">
        <f>'справка №1-БАЛАНС'!H23</f>
        <v>0</v>
      </c>
      <c r="H11" s="60">
        <v>19416</v>
      </c>
      <c r="I11" s="58">
        <f>'справка №1-БАЛАНС'!H28+'справка №1-БАЛАНС'!H31</f>
        <v>4922</v>
      </c>
      <c r="J11" s="58">
        <f>'справка №1-БАЛАНС'!H29+'справка №1-БАЛАНС'!H32</f>
        <v>0</v>
      </c>
      <c r="K11" s="60"/>
      <c r="L11" s="344">
        <f>SUM(C11:K11)</f>
        <v>73021</v>
      </c>
      <c r="M11" s="58">
        <f>'справка №1-БАЛАНС'!H39</f>
        <v>409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482</v>
      </c>
      <c r="B12" s="17" t="s">
        <v>483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484</v>
      </c>
      <c r="B13" s="8" t="s">
        <v>485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486</v>
      </c>
      <c r="B14" s="8" t="s">
        <v>487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488</v>
      </c>
      <c r="B15" s="17" t="s">
        <v>489</v>
      </c>
      <c r="C15" s="61">
        <f>C11+C12</f>
        <v>35709</v>
      </c>
      <c r="D15" s="61">
        <f aca="true" t="shared" si="2" ref="D15:M15">D11+D12</f>
        <v>9403</v>
      </c>
      <c r="E15" s="61">
        <f t="shared" si="2"/>
        <v>0</v>
      </c>
      <c r="F15" s="61">
        <f t="shared" si="2"/>
        <v>3571</v>
      </c>
      <c r="G15" s="61">
        <f t="shared" si="2"/>
        <v>0</v>
      </c>
      <c r="H15" s="61">
        <f t="shared" si="2"/>
        <v>19416</v>
      </c>
      <c r="I15" s="61">
        <f t="shared" si="2"/>
        <v>4922</v>
      </c>
      <c r="J15" s="61">
        <f t="shared" si="2"/>
        <v>0</v>
      </c>
      <c r="K15" s="61">
        <f t="shared" si="2"/>
        <v>0</v>
      </c>
      <c r="L15" s="344">
        <f t="shared" si="1"/>
        <v>73021</v>
      </c>
      <c r="M15" s="61">
        <f t="shared" si="2"/>
        <v>409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490</v>
      </c>
      <c r="B16" s="21" t="s">
        <v>491</v>
      </c>
      <c r="C16" s="182"/>
      <c r="D16" s="183"/>
      <c r="E16" s="183"/>
      <c r="F16" s="183"/>
      <c r="G16" s="183"/>
      <c r="H16" s="184"/>
      <c r="I16" s="197">
        <f>+'справка №1-БАЛАНС'!G31</f>
        <v>529</v>
      </c>
      <c r="J16" s="345">
        <f>+'справка №1-БАЛАНС'!G32</f>
        <v>0</v>
      </c>
      <c r="K16" s="60"/>
      <c r="L16" s="344">
        <f t="shared" si="1"/>
        <v>529</v>
      </c>
      <c r="M16" s="60">
        <v>18</v>
      </c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492</v>
      </c>
      <c r="B17" s="8" t="s">
        <v>493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2004</v>
      </c>
      <c r="I17" s="62">
        <f t="shared" si="3"/>
        <v>-2004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494</v>
      </c>
      <c r="B18" s="18" t="s">
        <v>495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496</v>
      </c>
      <c r="B19" s="18" t="s">
        <v>497</v>
      </c>
      <c r="C19" s="60"/>
      <c r="D19" s="60"/>
      <c r="E19" s="60"/>
      <c r="F19" s="60"/>
      <c r="G19" s="60"/>
      <c r="H19" s="60">
        <v>2004</v>
      </c>
      <c r="I19" s="60">
        <v>-2004</v>
      </c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498</v>
      </c>
      <c r="B20" s="8" t="s">
        <v>499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500</v>
      </c>
      <c r="B21" s="8" t="s">
        <v>501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502</v>
      </c>
      <c r="B22" s="8" t="s">
        <v>503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504</v>
      </c>
      <c r="B23" s="8" t="s">
        <v>505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506</v>
      </c>
      <c r="B24" s="8" t="s">
        <v>507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502</v>
      </c>
      <c r="B25" s="8" t="s">
        <v>508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504</v>
      </c>
      <c r="B26" s="8" t="s">
        <v>509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510</v>
      </c>
      <c r="B27" s="8" t="s">
        <v>511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512</v>
      </c>
      <c r="B28" s="8" t="s">
        <v>513</v>
      </c>
      <c r="C28" s="60"/>
      <c r="D28" s="60"/>
      <c r="E28" s="60"/>
      <c r="F28" s="60"/>
      <c r="G28" s="60"/>
      <c r="H28" s="60">
        <v>-159</v>
      </c>
      <c r="I28" s="60">
        <v>159</v>
      </c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514</v>
      </c>
      <c r="B29" s="17" t="s">
        <v>515</v>
      </c>
      <c r="C29" s="59">
        <f>C17+C20+C21+C24+C28+C27+C15+C16</f>
        <v>35709</v>
      </c>
      <c r="D29" s="59">
        <f aca="true" t="shared" si="6" ref="D29:M29">D17+D20+D21+D24+D28+D27+D15+D16</f>
        <v>9403</v>
      </c>
      <c r="E29" s="59">
        <f t="shared" si="6"/>
        <v>0</v>
      </c>
      <c r="F29" s="59">
        <f t="shared" si="6"/>
        <v>3571</v>
      </c>
      <c r="G29" s="59">
        <f t="shared" si="6"/>
        <v>0</v>
      </c>
      <c r="H29" s="59">
        <f t="shared" si="6"/>
        <v>21261</v>
      </c>
      <c r="I29" s="59">
        <f t="shared" si="6"/>
        <v>3606</v>
      </c>
      <c r="J29" s="59">
        <f t="shared" si="6"/>
        <v>0</v>
      </c>
      <c r="K29" s="59">
        <f t="shared" si="6"/>
        <v>0</v>
      </c>
      <c r="L29" s="344">
        <f t="shared" si="1"/>
        <v>73550</v>
      </c>
      <c r="M29" s="59">
        <f t="shared" si="6"/>
        <v>427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516</v>
      </c>
      <c r="B30" s="8" t="s">
        <v>517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518</v>
      </c>
      <c r="B31" s="8" t="s">
        <v>519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520</v>
      </c>
      <c r="B32" s="17" t="s">
        <v>521</v>
      </c>
      <c r="C32" s="59">
        <f aca="true" t="shared" si="7" ref="C32:K32">C29+C30+C31</f>
        <v>35709</v>
      </c>
      <c r="D32" s="59">
        <f t="shared" si="7"/>
        <v>9403</v>
      </c>
      <c r="E32" s="59">
        <f t="shared" si="7"/>
        <v>0</v>
      </c>
      <c r="F32" s="59">
        <f t="shared" si="7"/>
        <v>3571</v>
      </c>
      <c r="G32" s="59">
        <f t="shared" si="7"/>
        <v>0</v>
      </c>
      <c r="H32" s="59">
        <f t="shared" si="7"/>
        <v>21261</v>
      </c>
      <c r="I32" s="59">
        <f t="shared" si="7"/>
        <v>3606</v>
      </c>
      <c r="J32" s="59">
        <f t="shared" si="7"/>
        <v>0</v>
      </c>
      <c r="K32" s="59">
        <f t="shared" si="7"/>
        <v>0</v>
      </c>
      <c r="L32" s="344">
        <f t="shared" si="1"/>
        <v>73550</v>
      </c>
      <c r="M32" s="59">
        <f>M29+M30+M31</f>
        <v>427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5" t="s">
        <v>862</v>
      </c>
      <c r="B35" s="595"/>
      <c r="C35" s="595"/>
      <c r="D35" s="595"/>
      <c r="E35" s="595"/>
      <c r="F35" s="595"/>
      <c r="G35" s="595"/>
      <c r="H35" s="595"/>
      <c r="I35" s="595"/>
      <c r="J35" s="595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880</v>
      </c>
      <c r="B38" s="19"/>
      <c r="C38" s="15"/>
      <c r="D38" s="593" t="s">
        <v>522</v>
      </c>
      <c r="E38" s="593"/>
      <c r="F38" s="593"/>
      <c r="G38" s="593"/>
      <c r="H38" s="593"/>
      <c r="I38" s="593"/>
      <c r="J38" s="15" t="s">
        <v>857</v>
      </c>
      <c r="K38" s="15"/>
      <c r="L38" s="593"/>
      <c r="M38" s="593"/>
      <c r="N38" s="11"/>
    </row>
    <row r="39" spans="1:13" ht="12">
      <c r="A39" s="536"/>
      <c r="B39" s="537"/>
      <c r="C39" s="538"/>
      <c r="D39" s="538"/>
      <c r="E39" s="538" t="s">
        <v>875</v>
      </c>
      <c r="F39" s="538"/>
      <c r="G39" s="538"/>
      <c r="H39" s="538"/>
      <c r="I39" s="538"/>
      <c r="J39" s="538"/>
      <c r="K39" s="538" t="s">
        <v>864</v>
      </c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 t="s">
        <v>865</v>
      </c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D1">
      <selection activeCell="J45" sqref="J45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523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11" t="s">
        <v>384</v>
      </c>
      <c r="B2" s="612"/>
      <c r="C2" s="613" t="str">
        <f>'справка №1-БАЛАНС'!E3</f>
        <v>"Параходство Българско речно плаване" АД</v>
      </c>
      <c r="D2" s="613"/>
      <c r="E2" s="613"/>
      <c r="F2" s="613"/>
      <c r="G2" s="613"/>
      <c r="H2" s="613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827183719</v>
      </c>
      <c r="P2" s="483"/>
      <c r="Q2" s="483"/>
      <c r="R2" s="526"/>
    </row>
    <row r="3" spans="1:18" ht="15">
      <c r="A3" s="611" t="s">
        <v>5</v>
      </c>
      <c r="B3" s="612"/>
      <c r="C3" s="614" t="str">
        <f>'справка №1-БАЛАНС'!E5</f>
        <v>второ тримесечие 2013 г.</v>
      </c>
      <c r="D3" s="614"/>
      <c r="E3" s="614"/>
      <c r="F3" s="485"/>
      <c r="G3" s="485"/>
      <c r="H3" s="485"/>
      <c r="I3" s="485"/>
      <c r="J3" s="485"/>
      <c r="K3" s="485"/>
      <c r="L3" s="485"/>
      <c r="M3" s="599" t="s">
        <v>4</v>
      </c>
      <c r="N3" s="599"/>
      <c r="O3" s="482" t="str">
        <f>'справка №1-БАЛАНС'!H4</f>
        <v> </v>
      </c>
      <c r="P3" s="486"/>
      <c r="Q3" s="486"/>
      <c r="R3" s="527"/>
    </row>
    <row r="4" spans="1:18" ht="12">
      <c r="A4" s="487" t="s">
        <v>524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525</v>
      </c>
    </row>
    <row r="5" spans="1:18" s="100" customFormat="1" ht="30.75" customHeight="1">
      <c r="A5" s="600" t="s">
        <v>464</v>
      </c>
      <c r="B5" s="601"/>
      <c r="C5" s="604" t="s">
        <v>8</v>
      </c>
      <c r="D5" s="357" t="s">
        <v>526</v>
      </c>
      <c r="E5" s="357"/>
      <c r="F5" s="357"/>
      <c r="G5" s="357"/>
      <c r="H5" s="357" t="s">
        <v>527</v>
      </c>
      <c r="I5" s="357"/>
      <c r="J5" s="609" t="s">
        <v>528</v>
      </c>
      <c r="K5" s="357" t="s">
        <v>529</v>
      </c>
      <c r="L5" s="357"/>
      <c r="M5" s="357"/>
      <c r="N5" s="357"/>
      <c r="O5" s="357" t="s">
        <v>527</v>
      </c>
      <c r="P5" s="357"/>
      <c r="Q5" s="609" t="s">
        <v>530</v>
      </c>
      <c r="R5" s="609" t="s">
        <v>531</v>
      </c>
    </row>
    <row r="6" spans="1:18" s="100" customFormat="1" ht="48">
      <c r="A6" s="602"/>
      <c r="B6" s="603"/>
      <c r="C6" s="605"/>
      <c r="D6" s="358" t="s">
        <v>532</v>
      </c>
      <c r="E6" s="358" t="s">
        <v>533</v>
      </c>
      <c r="F6" s="358" t="s">
        <v>534</v>
      </c>
      <c r="G6" s="358" t="s">
        <v>535</v>
      </c>
      <c r="H6" s="358" t="s">
        <v>536</v>
      </c>
      <c r="I6" s="358" t="s">
        <v>537</v>
      </c>
      <c r="J6" s="610"/>
      <c r="K6" s="358" t="s">
        <v>532</v>
      </c>
      <c r="L6" s="358" t="s">
        <v>538</v>
      </c>
      <c r="M6" s="358" t="s">
        <v>539</v>
      </c>
      <c r="N6" s="358" t="s">
        <v>540</v>
      </c>
      <c r="O6" s="358" t="s">
        <v>536</v>
      </c>
      <c r="P6" s="358" t="s">
        <v>537</v>
      </c>
      <c r="Q6" s="610"/>
      <c r="R6" s="610"/>
    </row>
    <row r="7" spans="1:18" s="100" customFormat="1" ht="12">
      <c r="A7" s="360" t="s">
        <v>541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542</v>
      </c>
      <c r="B8" s="363" t="s">
        <v>543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544</v>
      </c>
      <c r="B9" s="366" t="s">
        <v>545</v>
      </c>
      <c r="C9" s="367" t="s">
        <v>546</v>
      </c>
      <c r="D9" s="189">
        <v>18591</v>
      </c>
      <c r="E9" s="189"/>
      <c r="F9" s="189">
        <v>18066</v>
      </c>
      <c r="G9" s="74">
        <f>D9+E9-F9</f>
        <v>525</v>
      </c>
      <c r="H9" s="65"/>
      <c r="I9" s="65"/>
      <c r="J9" s="74">
        <f>G9+H9-I9</f>
        <v>525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525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547</v>
      </c>
      <c r="B10" s="366" t="s">
        <v>548</v>
      </c>
      <c r="C10" s="367" t="s">
        <v>549</v>
      </c>
      <c r="D10" s="189">
        <v>4604</v>
      </c>
      <c r="E10" s="189"/>
      <c r="F10" s="189">
        <v>1727</v>
      </c>
      <c r="G10" s="74">
        <f aca="true" t="shared" si="2" ref="G10:G39">D10+E10-F10</f>
        <v>2877</v>
      </c>
      <c r="H10" s="65"/>
      <c r="I10" s="65"/>
      <c r="J10" s="74">
        <f aca="true" t="shared" si="3" ref="J10:J39">G10+H10-I10</f>
        <v>2877</v>
      </c>
      <c r="K10" s="65">
        <v>966</v>
      </c>
      <c r="L10" s="65">
        <v>53</v>
      </c>
      <c r="M10" s="65">
        <v>466</v>
      </c>
      <c r="N10" s="74">
        <f aca="true" t="shared" si="4" ref="N10:N39">K10+L10-M10</f>
        <v>553</v>
      </c>
      <c r="O10" s="65"/>
      <c r="P10" s="65"/>
      <c r="Q10" s="74">
        <f t="shared" si="0"/>
        <v>553</v>
      </c>
      <c r="R10" s="74">
        <f t="shared" si="1"/>
        <v>2324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550</v>
      </c>
      <c r="B11" s="366" t="s">
        <v>551</v>
      </c>
      <c r="C11" s="367" t="s">
        <v>552</v>
      </c>
      <c r="D11" s="189">
        <v>6301</v>
      </c>
      <c r="E11" s="189">
        <v>243</v>
      </c>
      <c r="F11" s="189">
        <v>2</v>
      </c>
      <c r="G11" s="74">
        <f t="shared" si="2"/>
        <v>6542</v>
      </c>
      <c r="H11" s="65"/>
      <c r="I11" s="65"/>
      <c r="J11" s="74">
        <f t="shared" si="3"/>
        <v>6542</v>
      </c>
      <c r="K11" s="65">
        <v>1976</v>
      </c>
      <c r="L11" s="65">
        <v>188</v>
      </c>
      <c r="M11" s="65">
        <v>1</v>
      </c>
      <c r="N11" s="74">
        <f t="shared" si="4"/>
        <v>2163</v>
      </c>
      <c r="O11" s="65"/>
      <c r="P11" s="65"/>
      <c r="Q11" s="74">
        <f t="shared" si="0"/>
        <v>2163</v>
      </c>
      <c r="R11" s="74">
        <f t="shared" si="1"/>
        <v>4379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553</v>
      </c>
      <c r="B12" s="366" t="s">
        <v>554</v>
      </c>
      <c r="C12" s="367" t="s">
        <v>555</v>
      </c>
      <c r="D12" s="189">
        <v>4566</v>
      </c>
      <c r="E12" s="189">
        <v>5</v>
      </c>
      <c r="F12" s="189"/>
      <c r="G12" s="74">
        <f t="shared" si="2"/>
        <v>4571</v>
      </c>
      <c r="H12" s="65"/>
      <c r="I12" s="65"/>
      <c r="J12" s="74">
        <f t="shared" si="3"/>
        <v>4571</v>
      </c>
      <c r="K12" s="65">
        <v>883</v>
      </c>
      <c r="L12" s="65">
        <v>97</v>
      </c>
      <c r="M12" s="65"/>
      <c r="N12" s="74">
        <f t="shared" si="4"/>
        <v>980</v>
      </c>
      <c r="O12" s="65"/>
      <c r="P12" s="65"/>
      <c r="Q12" s="74">
        <f t="shared" si="0"/>
        <v>980</v>
      </c>
      <c r="R12" s="74">
        <f t="shared" si="1"/>
        <v>3591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556</v>
      </c>
      <c r="B13" s="366" t="s">
        <v>557</v>
      </c>
      <c r="C13" s="367" t="s">
        <v>558</v>
      </c>
      <c r="D13" s="189">
        <v>59154</v>
      </c>
      <c r="E13" s="189">
        <v>1060</v>
      </c>
      <c r="F13" s="189">
        <v>215</v>
      </c>
      <c r="G13" s="74">
        <f t="shared" si="2"/>
        <v>59999</v>
      </c>
      <c r="H13" s="65"/>
      <c r="I13" s="65"/>
      <c r="J13" s="74">
        <f t="shared" si="3"/>
        <v>59999</v>
      </c>
      <c r="K13" s="65">
        <v>14636</v>
      </c>
      <c r="L13" s="65">
        <v>464</v>
      </c>
      <c r="M13" s="65">
        <v>77</v>
      </c>
      <c r="N13" s="74">
        <f t="shared" si="4"/>
        <v>15023</v>
      </c>
      <c r="O13" s="65"/>
      <c r="P13" s="65"/>
      <c r="Q13" s="74">
        <f t="shared" si="0"/>
        <v>15023</v>
      </c>
      <c r="R13" s="74">
        <f t="shared" si="1"/>
        <v>44976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559</v>
      </c>
      <c r="B14" s="366" t="s">
        <v>560</v>
      </c>
      <c r="C14" s="367" t="s">
        <v>561</v>
      </c>
      <c r="D14" s="189">
        <v>438</v>
      </c>
      <c r="E14" s="189">
        <v>2</v>
      </c>
      <c r="F14" s="189">
        <v>6</v>
      </c>
      <c r="G14" s="74">
        <f t="shared" si="2"/>
        <v>434</v>
      </c>
      <c r="H14" s="65"/>
      <c r="I14" s="65"/>
      <c r="J14" s="74">
        <f t="shared" si="3"/>
        <v>434</v>
      </c>
      <c r="K14" s="65">
        <v>397</v>
      </c>
      <c r="L14" s="65">
        <v>12</v>
      </c>
      <c r="M14" s="65">
        <v>5</v>
      </c>
      <c r="N14" s="74">
        <f t="shared" si="4"/>
        <v>404</v>
      </c>
      <c r="O14" s="65"/>
      <c r="P14" s="65"/>
      <c r="Q14" s="74">
        <f t="shared" si="0"/>
        <v>404</v>
      </c>
      <c r="R14" s="74">
        <f t="shared" si="1"/>
        <v>30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858</v>
      </c>
      <c r="B15" s="374" t="s">
        <v>859</v>
      </c>
      <c r="C15" s="456" t="s">
        <v>860</v>
      </c>
      <c r="D15" s="457">
        <v>4429</v>
      </c>
      <c r="E15" s="457">
        <v>738</v>
      </c>
      <c r="F15" s="457">
        <v>2141</v>
      </c>
      <c r="G15" s="74">
        <f t="shared" si="2"/>
        <v>3026</v>
      </c>
      <c r="H15" s="458"/>
      <c r="I15" s="458"/>
      <c r="J15" s="74">
        <f t="shared" si="3"/>
        <v>3026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3026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562</v>
      </c>
      <c r="B16" s="193" t="s">
        <v>563</v>
      </c>
      <c r="C16" s="367" t="s">
        <v>564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565</v>
      </c>
      <c r="C17" s="369" t="s">
        <v>566</v>
      </c>
      <c r="D17" s="194">
        <f>SUM(D9:D16)</f>
        <v>98083</v>
      </c>
      <c r="E17" s="194">
        <f>SUM(E9:E16)</f>
        <v>2048</v>
      </c>
      <c r="F17" s="194">
        <f>SUM(F9:F16)</f>
        <v>22157</v>
      </c>
      <c r="G17" s="74">
        <f t="shared" si="2"/>
        <v>77974</v>
      </c>
      <c r="H17" s="75">
        <f>SUM(H9:H16)</f>
        <v>0</v>
      </c>
      <c r="I17" s="75">
        <f>SUM(I9:I16)</f>
        <v>0</v>
      </c>
      <c r="J17" s="74">
        <f t="shared" si="3"/>
        <v>77974</v>
      </c>
      <c r="K17" s="75">
        <f>SUM(K9:K16)</f>
        <v>18858</v>
      </c>
      <c r="L17" s="75">
        <f>SUM(L9:L16)</f>
        <v>814</v>
      </c>
      <c r="M17" s="75">
        <f>SUM(M9:M16)</f>
        <v>549</v>
      </c>
      <c r="N17" s="74">
        <f t="shared" si="4"/>
        <v>19123</v>
      </c>
      <c r="O17" s="75">
        <f>SUM(O9:O16)</f>
        <v>0</v>
      </c>
      <c r="P17" s="75">
        <f>SUM(P9:P16)</f>
        <v>0</v>
      </c>
      <c r="Q17" s="74">
        <f t="shared" si="5"/>
        <v>19123</v>
      </c>
      <c r="R17" s="74">
        <f t="shared" si="6"/>
        <v>58851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567</v>
      </c>
      <c r="B18" s="371" t="s">
        <v>568</v>
      </c>
      <c r="C18" s="369" t="s">
        <v>569</v>
      </c>
      <c r="D18" s="187"/>
      <c r="E18" s="187">
        <v>20640</v>
      </c>
      <c r="F18" s="187"/>
      <c r="G18" s="74">
        <f t="shared" si="2"/>
        <v>20640</v>
      </c>
      <c r="H18" s="63"/>
      <c r="I18" s="63"/>
      <c r="J18" s="74">
        <f t="shared" si="3"/>
        <v>20640</v>
      </c>
      <c r="K18" s="63"/>
      <c r="L18" s="63">
        <v>481</v>
      </c>
      <c r="M18" s="63"/>
      <c r="N18" s="74">
        <f t="shared" si="4"/>
        <v>481</v>
      </c>
      <c r="O18" s="63"/>
      <c r="P18" s="63"/>
      <c r="Q18" s="74">
        <f t="shared" si="5"/>
        <v>481</v>
      </c>
      <c r="R18" s="74">
        <f t="shared" si="6"/>
        <v>20159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570</v>
      </c>
      <c r="B19" s="371" t="s">
        <v>571</v>
      </c>
      <c r="C19" s="369" t="s">
        <v>572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573</v>
      </c>
      <c r="B20" s="363" t="s">
        <v>574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544</v>
      </c>
      <c r="B21" s="366" t="s">
        <v>575</v>
      </c>
      <c r="C21" s="367" t="s">
        <v>576</v>
      </c>
      <c r="D21" s="189">
        <v>100</v>
      </c>
      <c r="E21" s="189"/>
      <c r="F21" s="189"/>
      <c r="G21" s="74">
        <f t="shared" si="2"/>
        <v>100</v>
      </c>
      <c r="H21" s="65"/>
      <c r="I21" s="65"/>
      <c r="J21" s="74">
        <f t="shared" si="3"/>
        <v>100</v>
      </c>
      <c r="K21" s="65">
        <v>7</v>
      </c>
      <c r="L21" s="65">
        <v>2</v>
      </c>
      <c r="M21" s="65"/>
      <c r="N21" s="74">
        <f t="shared" si="4"/>
        <v>9</v>
      </c>
      <c r="O21" s="65"/>
      <c r="P21" s="65"/>
      <c r="Q21" s="74">
        <f t="shared" si="5"/>
        <v>9</v>
      </c>
      <c r="R21" s="74">
        <f t="shared" si="6"/>
        <v>91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547</v>
      </c>
      <c r="B22" s="366" t="s">
        <v>577</v>
      </c>
      <c r="C22" s="367" t="s">
        <v>578</v>
      </c>
      <c r="D22" s="189">
        <v>160</v>
      </c>
      <c r="E22" s="189">
        <v>3</v>
      </c>
      <c r="F22" s="189"/>
      <c r="G22" s="74">
        <f t="shared" si="2"/>
        <v>163</v>
      </c>
      <c r="H22" s="65"/>
      <c r="I22" s="65"/>
      <c r="J22" s="74">
        <f t="shared" si="3"/>
        <v>163</v>
      </c>
      <c r="K22" s="65">
        <v>141</v>
      </c>
      <c r="L22" s="65">
        <v>11</v>
      </c>
      <c r="M22" s="65"/>
      <c r="N22" s="74">
        <f t="shared" si="4"/>
        <v>152</v>
      </c>
      <c r="O22" s="65"/>
      <c r="P22" s="65"/>
      <c r="Q22" s="74">
        <f t="shared" si="5"/>
        <v>152</v>
      </c>
      <c r="R22" s="74">
        <f t="shared" si="6"/>
        <v>11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550</v>
      </c>
      <c r="B23" s="374" t="s">
        <v>579</v>
      </c>
      <c r="C23" s="367" t="s">
        <v>580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553</v>
      </c>
      <c r="B24" s="375" t="s">
        <v>563</v>
      </c>
      <c r="C24" s="367" t="s">
        <v>581</v>
      </c>
      <c r="D24" s="189">
        <v>933</v>
      </c>
      <c r="E24" s="189"/>
      <c r="F24" s="189"/>
      <c r="G24" s="74">
        <f t="shared" si="2"/>
        <v>933</v>
      </c>
      <c r="H24" s="65"/>
      <c r="I24" s="65"/>
      <c r="J24" s="74">
        <f t="shared" si="3"/>
        <v>933</v>
      </c>
      <c r="K24" s="65">
        <v>68</v>
      </c>
      <c r="L24" s="65">
        <v>34</v>
      </c>
      <c r="M24" s="65"/>
      <c r="N24" s="74">
        <f t="shared" si="4"/>
        <v>102</v>
      </c>
      <c r="O24" s="65"/>
      <c r="P24" s="65"/>
      <c r="Q24" s="74">
        <f t="shared" si="5"/>
        <v>102</v>
      </c>
      <c r="R24" s="74">
        <f t="shared" si="6"/>
        <v>831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837</v>
      </c>
      <c r="C25" s="376" t="s">
        <v>583</v>
      </c>
      <c r="D25" s="190">
        <f>SUM(D21:D24)</f>
        <v>1193</v>
      </c>
      <c r="E25" s="190">
        <f aca="true" t="shared" si="7" ref="E25:P25">SUM(E21:E24)</f>
        <v>3</v>
      </c>
      <c r="F25" s="190">
        <f t="shared" si="7"/>
        <v>0</v>
      </c>
      <c r="G25" s="67">
        <f t="shared" si="2"/>
        <v>1196</v>
      </c>
      <c r="H25" s="66">
        <f t="shared" si="7"/>
        <v>0</v>
      </c>
      <c r="I25" s="66">
        <f t="shared" si="7"/>
        <v>0</v>
      </c>
      <c r="J25" s="67">
        <f t="shared" si="3"/>
        <v>1196</v>
      </c>
      <c r="K25" s="66">
        <f t="shared" si="7"/>
        <v>216</v>
      </c>
      <c r="L25" s="66">
        <f t="shared" si="7"/>
        <v>47</v>
      </c>
      <c r="M25" s="66">
        <f t="shared" si="7"/>
        <v>0</v>
      </c>
      <c r="N25" s="67">
        <f t="shared" si="4"/>
        <v>263</v>
      </c>
      <c r="O25" s="66">
        <f t="shared" si="7"/>
        <v>0</v>
      </c>
      <c r="P25" s="66">
        <f t="shared" si="7"/>
        <v>0</v>
      </c>
      <c r="Q25" s="67">
        <f t="shared" si="5"/>
        <v>263</v>
      </c>
      <c r="R25" s="67">
        <f t="shared" si="6"/>
        <v>933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584</v>
      </c>
      <c r="B26" s="377" t="s">
        <v>585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544</v>
      </c>
      <c r="B27" s="379" t="s">
        <v>852</v>
      </c>
      <c r="C27" s="380" t="s">
        <v>586</v>
      </c>
      <c r="D27" s="192">
        <f>SUM(D28:D31)</f>
        <v>2825</v>
      </c>
      <c r="E27" s="192">
        <f aca="true" t="shared" si="8" ref="E27:P27">SUM(E28:E31)</f>
        <v>0</v>
      </c>
      <c r="F27" s="192">
        <f t="shared" si="8"/>
        <v>233</v>
      </c>
      <c r="G27" s="71">
        <f t="shared" si="2"/>
        <v>2592</v>
      </c>
      <c r="H27" s="70">
        <f t="shared" si="8"/>
        <v>0</v>
      </c>
      <c r="I27" s="70">
        <f t="shared" si="8"/>
        <v>0</v>
      </c>
      <c r="J27" s="71">
        <f t="shared" si="3"/>
        <v>2592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2592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587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588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589</v>
      </c>
      <c r="D30" s="189">
        <v>2801</v>
      </c>
      <c r="E30" s="189"/>
      <c r="F30" s="189">
        <v>233</v>
      </c>
      <c r="G30" s="74">
        <f t="shared" si="2"/>
        <v>2568</v>
      </c>
      <c r="H30" s="72"/>
      <c r="I30" s="72"/>
      <c r="J30" s="74">
        <f t="shared" si="3"/>
        <v>2568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2568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590</v>
      </c>
      <c r="D31" s="189">
        <v>24</v>
      </c>
      <c r="E31" s="189"/>
      <c r="F31" s="189"/>
      <c r="G31" s="74">
        <f t="shared" si="2"/>
        <v>24</v>
      </c>
      <c r="H31" s="72"/>
      <c r="I31" s="72"/>
      <c r="J31" s="74">
        <f t="shared" si="3"/>
        <v>24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24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547</v>
      </c>
      <c r="B32" s="379" t="s">
        <v>591</v>
      </c>
      <c r="C32" s="367" t="s">
        <v>592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593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594</v>
      </c>
      <c r="C34" s="367" t="s">
        <v>595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596</v>
      </c>
      <c r="C35" s="367" t="s">
        <v>597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598</v>
      </c>
      <c r="C36" s="367" t="s">
        <v>599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550</v>
      </c>
      <c r="B37" s="381" t="s">
        <v>563</v>
      </c>
      <c r="C37" s="367" t="s">
        <v>600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853</v>
      </c>
      <c r="C38" s="369" t="s">
        <v>602</v>
      </c>
      <c r="D38" s="194">
        <f>D27+D32+D37</f>
        <v>2825</v>
      </c>
      <c r="E38" s="194">
        <f aca="true" t="shared" si="12" ref="E38:P38">E27+E32+E37</f>
        <v>0</v>
      </c>
      <c r="F38" s="194">
        <f t="shared" si="12"/>
        <v>233</v>
      </c>
      <c r="G38" s="74">
        <f t="shared" si="2"/>
        <v>2592</v>
      </c>
      <c r="H38" s="75">
        <f t="shared" si="12"/>
        <v>0</v>
      </c>
      <c r="I38" s="75">
        <f t="shared" si="12"/>
        <v>0</v>
      </c>
      <c r="J38" s="74">
        <f t="shared" si="3"/>
        <v>2592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2592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603</v>
      </c>
      <c r="B39" s="370" t="s">
        <v>604</v>
      </c>
      <c r="C39" s="369" t="s">
        <v>605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606</v>
      </c>
      <c r="C40" s="359" t="s">
        <v>607</v>
      </c>
      <c r="D40" s="438">
        <f>D17+D18+D19+D25+D38+D39</f>
        <v>102101</v>
      </c>
      <c r="E40" s="438">
        <f>E17+E18+E19+E25+E38+E39</f>
        <v>22691</v>
      </c>
      <c r="F40" s="438">
        <f aca="true" t="shared" si="13" ref="F40:R40">F17+F18+F19+F25+F38+F39</f>
        <v>22390</v>
      </c>
      <c r="G40" s="438">
        <f t="shared" si="13"/>
        <v>102402</v>
      </c>
      <c r="H40" s="438">
        <f t="shared" si="13"/>
        <v>0</v>
      </c>
      <c r="I40" s="438">
        <f t="shared" si="13"/>
        <v>0</v>
      </c>
      <c r="J40" s="438">
        <f t="shared" si="13"/>
        <v>102402</v>
      </c>
      <c r="K40" s="438">
        <f t="shared" si="13"/>
        <v>19074</v>
      </c>
      <c r="L40" s="438">
        <f t="shared" si="13"/>
        <v>1342</v>
      </c>
      <c r="M40" s="438">
        <f t="shared" si="13"/>
        <v>549</v>
      </c>
      <c r="N40" s="438">
        <f t="shared" si="13"/>
        <v>19867</v>
      </c>
      <c r="O40" s="438">
        <f t="shared" si="13"/>
        <v>0</v>
      </c>
      <c r="P40" s="438">
        <f t="shared" si="13"/>
        <v>0</v>
      </c>
      <c r="Q40" s="438">
        <f t="shared" si="13"/>
        <v>19867</v>
      </c>
      <c r="R40" s="438">
        <f t="shared" si="13"/>
        <v>82535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608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881</v>
      </c>
      <c r="C44" s="354"/>
      <c r="D44" s="355"/>
      <c r="E44" s="355"/>
      <c r="F44" s="355"/>
      <c r="G44" s="351"/>
      <c r="H44" s="356" t="s">
        <v>609</v>
      </c>
      <c r="I44" s="356"/>
      <c r="J44" s="356"/>
      <c r="K44" s="606"/>
      <c r="L44" s="606"/>
      <c r="M44" s="606"/>
      <c r="N44" s="606"/>
      <c r="O44" s="607" t="s">
        <v>782</v>
      </c>
      <c r="P44" s="608"/>
      <c r="Q44" s="608"/>
      <c r="R44" s="608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 t="s">
        <v>875</v>
      </c>
      <c r="K45" s="349"/>
      <c r="L45" s="349"/>
      <c r="M45" s="349"/>
      <c r="N45" s="349"/>
      <c r="O45" s="349"/>
      <c r="P45" s="349" t="s">
        <v>864</v>
      </c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 t="s">
        <v>865</v>
      </c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A2:B2"/>
    <mergeCell ref="C2:H2"/>
    <mergeCell ref="A3:B3"/>
    <mergeCell ref="C3:E3"/>
    <mergeCell ref="O44:R44"/>
    <mergeCell ref="Q5:Q6"/>
    <mergeCell ref="R5:R6"/>
    <mergeCell ref="J5:J6"/>
    <mergeCell ref="M3:N3"/>
    <mergeCell ref="A5:B6"/>
    <mergeCell ref="C5:C6"/>
    <mergeCell ref="K44:N4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70">
      <selection activeCell="C27" sqref="C27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8" t="s">
        <v>610</v>
      </c>
      <c r="B1" s="618"/>
      <c r="C1" s="618"/>
      <c r="D1" s="618"/>
      <c r="E1" s="618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384</v>
      </c>
      <c r="B3" s="621" t="str">
        <f>'справка №1-БАЛАНС'!E3</f>
        <v>"Параходство Българско речно плаване" АД</v>
      </c>
      <c r="C3" s="622"/>
      <c r="D3" s="526" t="s">
        <v>2</v>
      </c>
      <c r="E3" s="107">
        <f>'справка №1-БАЛАНС'!H3</f>
        <v>827183719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9" t="str">
        <f>'справка №1-БАЛАНС'!E5</f>
        <v>второ тримесечие 2013 г.</v>
      </c>
      <c r="C4" s="620"/>
      <c r="D4" s="527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611</v>
      </c>
      <c r="B5" s="496"/>
      <c r="C5" s="497"/>
      <c r="D5" s="107"/>
      <c r="E5" s="498" t="s">
        <v>612</v>
      </c>
    </row>
    <row r="6" spans="1:14" s="100" customFormat="1" ht="12">
      <c r="A6" s="389" t="s">
        <v>464</v>
      </c>
      <c r="B6" s="390" t="s">
        <v>8</v>
      </c>
      <c r="C6" s="391" t="s">
        <v>613</v>
      </c>
      <c r="D6" s="138" t="s">
        <v>614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615</v>
      </c>
      <c r="E7" s="124" t="s">
        <v>616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617</v>
      </c>
      <c r="B9" s="394" t="s">
        <v>618</v>
      </c>
      <c r="C9" s="108"/>
      <c r="D9" s="108"/>
      <c r="E9" s="120">
        <f>C9-D9</f>
        <v>0</v>
      </c>
      <c r="F9" s="106"/>
    </row>
    <row r="10" spans="1:6" ht="12">
      <c r="A10" s="393" t="s">
        <v>619</v>
      </c>
      <c r="B10" s="395"/>
      <c r="C10" s="104"/>
      <c r="D10" s="104"/>
      <c r="E10" s="120"/>
      <c r="F10" s="106"/>
    </row>
    <row r="11" spans="1:15" ht="12">
      <c r="A11" s="396" t="s">
        <v>620</v>
      </c>
      <c r="B11" s="397" t="s">
        <v>621</v>
      </c>
      <c r="C11" s="119">
        <f>SUM(C12:C14)</f>
        <v>1913</v>
      </c>
      <c r="D11" s="119">
        <f>SUM(D12:D14)</f>
        <v>0</v>
      </c>
      <c r="E11" s="120">
        <f>SUM(E12:E14)</f>
        <v>1913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622</v>
      </c>
      <c r="B12" s="397" t="s">
        <v>623</v>
      </c>
      <c r="C12" s="108">
        <v>1813</v>
      </c>
      <c r="D12" s="108"/>
      <c r="E12" s="120">
        <f aca="true" t="shared" si="0" ref="E12:E42">C12-D12</f>
        <v>1813</v>
      </c>
      <c r="F12" s="106"/>
    </row>
    <row r="13" spans="1:6" ht="12">
      <c r="A13" s="396" t="s">
        <v>624</v>
      </c>
      <c r="B13" s="397" t="s">
        <v>625</v>
      </c>
      <c r="C13" s="108"/>
      <c r="D13" s="108"/>
      <c r="E13" s="120">
        <f t="shared" si="0"/>
        <v>0</v>
      </c>
      <c r="F13" s="106"/>
    </row>
    <row r="14" spans="1:6" ht="12">
      <c r="A14" s="396" t="s">
        <v>626</v>
      </c>
      <c r="B14" s="397" t="s">
        <v>627</v>
      </c>
      <c r="C14" s="108">
        <v>100</v>
      </c>
      <c r="D14" s="108"/>
      <c r="E14" s="120">
        <f t="shared" si="0"/>
        <v>100</v>
      </c>
      <c r="F14" s="106"/>
    </row>
    <row r="15" spans="1:6" ht="12">
      <c r="A15" s="396" t="s">
        <v>628</v>
      </c>
      <c r="B15" s="397" t="s">
        <v>629</v>
      </c>
      <c r="C15" s="108"/>
      <c r="D15" s="108"/>
      <c r="E15" s="120">
        <f t="shared" si="0"/>
        <v>0</v>
      </c>
      <c r="F15" s="106"/>
    </row>
    <row r="16" spans="1:15" ht="12">
      <c r="A16" s="396" t="s">
        <v>630</v>
      </c>
      <c r="B16" s="397" t="s">
        <v>631</v>
      </c>
      <c r="C16" s="119">
        <f>+C17+C18</f>
        <v>1318</v>
      </c>
      <c r="D16" s="119">
        <f>+D17+D18</f>
        <v>0</v>
      </c>
      <c r="E16" s="120">
        <f t="shared" si="0"/>
        <v>1318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632</v>
      </c>
      <c r="B17" s="397" t="s">
        <v>633</v>
      </c>
      <c r="C17" s="108"/>
      <c r="D17" s="108"/>
      <c r="E17" s="120">
        <f t="shared" si="0"/>
        <v>0</v>
      </c>
      <c r="F17" s="106"/>
    </row>
    <row r="18" spans="1:6" ht="12">
      <c r="A18" s="396" t="s">
        <v>626</v>
      </c>
      <c r="B18" s="397" t="s">
        <v>634</v>
      </c>
      <c r="C18" s="108">
        <v>1318</v>
      </c>
      <c r="D18" s="108"/>
      <c r="E18" s="120">
        <f t="shared" si="0"/>
        <v>1318</v>
      </c>
      <c r="F18" s="106"/>
    </row>
    <row r="19" spans="1:15" ht="12">
      <c r="A19" s="398" t="s">
        <v>635</v>
      </c>
      <c r="B19" s="394" t="s">
        <v>636</v>
      </c>
      <c r="C19" s="104">
        <f>C11+C15+C16</f>
        <v>3231</v>
      </c>
      <c r="D19" s="104">
        <f>D11+D15+D16</f>
        <v>0</v>
      </c>
      <c r="E19" s="118">
        <f>E11+E15+E16</f>
        <v>3231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637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638</v>
      </c>
      <c r="B21" s="394" t="s">
        <v>639</v>
      </c>
      <c r="C21" s="108">
        <v>316</v>
      </c>
      <c r="D21" s="108"/>
      <c r="E21" s="120">
        <f t="shared" si="0"/>
        <v>316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640</v>
      </c>
      <c r="B23" s="399"/>
      <c r="C23" s="119"/>
      <c r="D23" s="104"/>
      <c r="E23" s="120"/>
      <c r="F23" s="106"/>
    </row>
    <row r="24" spans="1:15" ht="12">
      <c r="A24" s="396" t="s">
        <v>641</v>
      </c>
      <c r="B24" s="397" t="s">
        <v>642</v>
      </c>
      <c r="C24" s="119">
        <f>SUM(C25:C27)</f>
        <v>111</v>
      </c>
      <c r="D24" s="119">
        <f>SUM(D25:D27)</f>
        <v>111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643</v>
      </c>
      <c r="B25" s="397" t="s">
        <v>644</v>
      </c>
      <c r="C25" s="108"/>
      <c r="D25" s="108"/>
      <c r="E25" s="120">
        <f t="shared" si="0"/>
        <v>0</v>
      </c>
      <c r="F25" s="106"/>
    </row>
    <row r="26" spans="1:6" ht="12">
      <c r="A26" s="396" t="s">
        <v>645</v>
      </c>
      <c r="B26" s="397" t="s">
        <v>646</v>
      </c>
      <c r="C26" s="108"/>
      <c r="D26" s="108"/>
      <c r="E26" s="120">
        <f t="shared" si="0"/>
        <v>0</v>
      </c>
      <c r="F26" s="106"/>
    </row>
    <row r="27" spans="1:6" ht="12">
      <c r="A27" s="396" t="s">
        <v>647</v>
      </c>
      <c r="B27" s="397" t="s">
        <v>648</v>
      </c>
      <c r="C27" s="108">
        <v>111</v>
      </c>
      <c r="D27" s="108">
        <v>111</v>
      </c>
      <c r="E27" s="120">
        <f t="shared" si="0"/>
        <v>0</v>
      </c>
      <c r="F27" s="106"/>
    </row>
    <row r="28" spans="1:6" ht="12">
      <c r="A28" s="396" t="s">
        <v>649</v>
      </c>
      <c r="B28" s="397" t="s">
        <v>650</v>
      </c>
      <c r="C28" s="108">
        <v>1177</v>
      </c>
      <c r="D28" s="108">
        <v>1177</v>
      </c>
      <c r="E28" s="120">
        <f t="shared" si="0"/>
        <v>0</v>
      </c>
      <c r="F28" s="106"/>
    </row>
    <row r="29" spans="1:6" ht="12">
      <c r="A29" s="396" t="s">
        <v>651</v>
      </c>
      <c r="B29" s="397" t="s">
        <v>652</v>
      </c>
      <c r="C29" s="108">
        <v>360</v>
      </c>
      <c r="D29" s="108">
        <v>360</v>
      </c>
      <c r="E29" s="120">
        <f t="shared" si="0"/>
        <v>0</v>
      </c>
      <c r="F29" s="106"/>
    </row>
    <row r="30" spans="1:6" ht="12">
      <c r="A30" s="396" t="s">
        <v>653</v>
      </c>
      <c r="B30" s="397" t="s">
        <v>654</v>
      </c>
      <c r="C30" s="108"/>
      <c r="D30" s="108"/>
      <c r="E30" s="120">
        <f t="shared" si="0"/>
        <v>0</v>
      </c>
      <c r="F30" s="106"/>
    </row>
    <row r="31" spans="1:6" ht="12">
      <c r="A31" s="396" t="s">
        <v>655</v>
      </c>
      <c r="B31" s="397" t="s">
        <v>656</v>
      </c>
      <c r="C31" s="108">
        <v>609</v>
      </c>
      <c r="D31" s="108">
        <v>609</v>
      </c>
      <c r="E31" s="120">
        <f t="shared" si="0"/>
        <v>0</v>
      </c>
      <c r="F31" s="106"/>
    </row>
    <row r="32" spans="1:6" ht="12">
      <c r="A32" s="396" t="s">
        <v>657</v>
      </c>
      <c r="B32" s="397" t="s">
        <v>658</v>
      </c>
      <c r="C32" s="108">
        <v>15</v>
      </c>
      <c r="D32" s="108">
        <v>15</v>
      </c>
      <c r="E32" s="120">
        <f t="shared" si="0"/>
        <v>0</v>
      </c>
      <c r="F32" s="106"/>
    </row>
    <row r="33" spans="1:15" ht="12">
      <c r="A33" s="396" t="s">
        <v>659</v>
      </c>
      <c r="B33" s="397" t="s">
        <v>660</v>
      </c>
      <c r="C33" s="105">
        <f>SUM(C34:C37)</f>
        <v>393</v>
      </c>
      <c r="D33" s="105">
        <f>SUM(D34:D37)</f>
        <v>393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661</v>
      </c>
      <c r="B34" s="397" t="s">
        <v>662</v>
      </c>
      <c r="C34" s="108"/>
      <c r="D34" s="108"/>
      <c r="E34" s="120">
        <f t="shared" si="0"/>
        <v>0</v>
      </c>
      <c r="F34" s="106"/>
    </row>
    <row r="35" spans="1:6" ht="12">
      <c r="A35" s="396" t="s">
        <v>663</v>
      </c>
      <c r="B35" s="397" t="s">
        <v>664</v>
      </c>
      <c r="C35" s="108">
        <v>393</v>
      </c>
      <c r="D35" s="108">
        <v>393</v>
      </c>
      <c r="E35" s="120">
        <f t="shared" si="0"/>
        <v>0</v>
      </c>
      <c r="F35" s="106"/>
    </row>
    <row r="36" spans="1:6" ht="12">
      <c r="A36" s="396" t="s">
        <v>665</v>
      </c>
      <c r="B36" s="397" t="s">
        <v>666</v>
      </c>
      <c r="C36" s="108"/>
      <c r="D36" s="108"/>
      <c r="E36" s="120">
        <f t="shared" si="0"/>
        <v>0</v>
      </c>
      <c r="F36" s="106"/>
    </row>
    <row r="37" spans="1:6" ht="12">
      <c r="A37" s="396" t="s">
        <v>667</v>
      </c>
      <c r="B37" s="397" t="s">
        <v>668</v>
      </c>
      <c r="C37" s="108"/>
      <c r="D37" s="108"/>
      <c r="E37" s="120">
        <f t="shared" si="0"/>
        <v>0</v>
      </c>
      <c r="F37" s="106"/>
    </row>
    <row r="38" spans="1:15" ht="12">
      <c r="A38" s="396" t="s">
        <v>669</v>
      </c>
      <c r="B38" s="397" t="s">
        <v>670</v>
      </c>
      <c r="C38" s="119">
        <f>SUM(C39:C42)</f>
        <v>257</v>
      </c>
      <c r="D38" s="105">
        <f>SUM(D39:D42)</f>
        <v>257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671</v>
      </c>
      <c r="B39" s="397" t="s">
        <v>672</v>
      </c>
      <c r="C39" s="108"/>
      <c r="D39" s="108"/>
      <c r="E39" s="120">
        <f t="shared" si="0"/>
        <v>0</v>
      </c>
      <c r="F39" s="106"/>
    </row>
    <row r="40" spans="1:6" ht="12">
      <c r="A40" s="396" t="s">
        <v>673</v>
      </c>
      <c r="B40" s="397" t="s">
        <v>674</v>
      </c>
      <c r="C40" s="108"/>
      <c r="D40" s="108"/>
      <c r="E40" s="120">
        <f t="shared" si="0"/>
        <v>0</v>
      </c>
      <c r="F40" s="106"/>
    </row>
    <row r="41" spans="1:6" ht="12">
      <c r="A41" s="396" t="s">
        <v>675</v>
      </c>
      <c r="B41" s="397" t="s">
        <v>676</v>
      </c>
      <c r="C41" s="108"/>
      <c r="D41" s="108"/>
      <c r="E41" s="120">
        <f t="shared" si="0"/>
        <v>0</v>
      </c>
      <c r="F41" s="106"/>
    </row>
    <row r="42" spans="1:6" ht="12">
      <c r="A42" s="396" t="s">
        <v>677</v>
      </c>
      <c r="B42" s="397" t="s">
        <v>678</v>
      </c>
      <c r="C42" s="108">
        <v>257</v>
      </c>
      <c r="D42" s="108">
        <v>257</v>
      </c>
      <c r="E42" s="120">
        <f t="shared" si="0"/>
        <v>0</v>
      </c>
      <c r="F42" s="106"/>
    </row>
    <row r="43" spans="1:15" ht="12">
      <c r="A43" s="398" t="s">
        <v>679</v>
      </c>
      <c r="B43" s="394" t="s">
        <v>680</v>
      </c>
      <c r="C43" s="104">
        <f>C24+C28+C29+C31+C30+C32+C33+C38</f>
        <v>2922</v>
      </c>
      <c r="D43" s="104">
        <f>D24+D28+D29+D31+D30+D32+D33+D38</f>
        <v>2922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681</v>
      </c>
      <c r="B44" s="395" t="s">
        <v>682</v>
      </c>
      <c r="C44" s="103">
        <f>C43+C21+C19+C9</f>
        <v>6469</v>
      </c>
      <c r="D44" s="103">
        <f>D43+D21+D19+D9</f>
        <v>2922</v>
      </c>
      <c r="E44" s="118">
        <f>E43+E21+E19+E9</f>
        <v>3547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683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464</v>
      </c>
      <c r="B48" s="390" t="s">
        <v>8</v>
      </c>
      <c r="C48" s="404" t="s">
        <v>684</v>
      </c>
      <c r="D48" s="138" t="s">
        <v>685</v>
      </c>
      <c r="E48" s="138"/>
      <c r="F48" s="138" t="s">
        <v>686</v>
      </c>
    </row>
    <row r="49" spans="1:6" s="100" customFormat="1" ht="12">
      <c r="A49" s="389"/>
      <c r="B49" s="392"/>
      <c r="C49" s="404"/>
      <c r="D49" s="393" t="s">
        <v>615</v>
      </c>
      <c r="E49" s="393" t="s">
        <v>616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687</v>
      </c>
      <c r="B51" s="399"/>
      <c r="C51" s="103"/>
      <c r="D51" s="103"/>
      <c r="E51" s="103"/>
      <c r="F51" s="405"/>
    </row>
    <row r="52" spans="1:16" ht="24">
      <c r="A52" s="396" t="s">
        <v>688</v>
      </c>
      <c r="B52" s="397" t="s">
        <v>689</v>
      </c>
      <c r="C52" s="103">
        <f>SUM(C53:C55)</f>
        <v>360</v>
      </c>
      <c r="D52" s="103">
        <f>SUM(D53:D55)</f>
        <v>0</v>
      </c>
      <c r="E52" s="119">
        <f>C52-D52</f>
        <v>360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690</v>
      </c>
      <c r="B53" s="397" t="s">
        <v>691</v>
      </c>
      <c r="C53" s="108">
        <v>360</v>
      </c>
      <c r="D53" s="108"/>
      <c r="E53" s="119">
        <f>C53-D53</f>
        <v>360</v>
      </c>
      <c r="F53" s="108"/>
    </row>
    <row r="54" spans="1:6" ht="12">
      <c r="A54" s="396" t="s">
        <v>692</v>
      </c>
      <c r="B54" s="397" t="s">
        <v>693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677</v>
      </c>
      <c r="B55" s="397" t="s">
        <v>694</v>
      </c>
      <c r="C55" s="108"/>
      <c r="D55" s="108"/>
      <c r="E55" s="119">
        <f t="shared" si="1"/>
        <v>0</v>
      </c>
      <c r="F55" s="108"/>
    </row>
    <row r="56" spans="1:16" ht="24">
      <c r="A56" s="396" t="s">
        <v>695</v>
      </c>
      <c r="B56" s="397" t="s">
        <v>696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697</v>
      </c>
      <c r="B57" s="397" t="s">
        <v>698</v>
      </c>
      <c r="C57" s="108"/>
      <c r="D57" s="108"/>
      <c r="E57" s="119">
        <f t="shared" si="1"/>
        <v>0</v>
      </c>
      <c r="F57" s="108"/>
    </row>
    <row r="58" spans="1:6" ht="12">
      <c r="A58" s="406" t="s">
        <v>699</v>
      </c>
      <c r="B58" s="397" t="s">
        <v>700</v>
      </c>
      <c r="C58" s="109"/>
      <c r="D58" s="109"/>
      <c r="E58" s="119">
        <f t="shared" si="1"/>
        <v>0</v>
      </c>
      <c r="F58" s="109"/>
    </row>
    <row r="59" spans="1:6" ht="12">
      <c r="A59" s="406" t="s">
        <v>701</v>
      </c>
      <c r="B59" s="397" t="s">
        <v>702</v>
      </c>
      <c r="C59" s="108"/>
      <c r="D59" s="108"/>
      <c r="E59" s="119">
        <f t="shared" si="1"/>
        <v>0</v>
      </c>
      <c r="F59" s="108"/>
    </row>
    <row r="60" spans="1:6" ht="12">
      <c r="A60" s="406" t="s">
        <v>699</v>
      </c>
      <c r="B60" s="397" t="s">
        <v>703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704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705</v>
      </c>
      <c r="C62" s="108"/>
      <c r="D62" s="108"/>
      <c r="E62" s="119">
        <f t="shared" si="1"/>
        <v>0</v>
      </c>
      <c r="F62" s="110"/>
    </row>
    <row r="63" spans="1:6" ht="12">
      <c r="A63" s="396" t="s">
        <v>706</v>
      </c>
      <c r="B63" s="397" t="s">
        <v>707</v>
      </c>
      <c r="C63" s="108"/>
      <c r="D63" s="108"/>
      <c r="E63" s="119">
        <f t="shared" si="1"/>
        <v>0</v>
      </c>
      <c r="F63" s="110"/>
    </row>
    <row r="64" spans="1:6" ht="12">
      <c r="A64" s="396" t="s">
        <v>708</v>
      </c>
      <c r="B64" s="397" t="s">
        <v>709</v>
      </c>
      <c r="C64" s="108">
        <v>2520</v>
      </c>
      <c r="D64" s="108"/>
      <c r="E64" s="119">
        <f t="shared" si="1"/>
        <v>2520</v>
      </c>
      <c r="F64" s="110"/>
    </row>
    <row r="65" spans="1:6" ht="12">
      <c r="A65" s="396" t="s">
        <v>710</v>
      </c>
      <c r="B65" s="397" t="s">
        <v>711</v>
      </c>
      <c r="C65" s="109">
        <v>2085</v>
      </c>
      <c r="D65" s="109"/>
      <c r="E65" s="119">
        <f t="shared" si="1"/>
        <v>2085</v>
      </c>
      <c r="F65" s="111"/>
    </row>
    <row r="66" spans="1:16" ht="12">
      <c r="A66" s="398" t="s">
        <v>712</v>
      </c>
      <c r="B66" s="394" t="s">
        <v>713</v>
      </c>
      <c r="C66" s="103">
        <f>C52+C56+C61+C62+C63+C64</f>
        <v>2880</v>
      </c>
      <c r="D66" s="103">
        <f>D52+D56+D61+D62+D63+D64</f>
        <v>0</v>
      </c>
      <c r="E66" s="119">
        <f t="shared" si="1"/>
        <v>2880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714</v>
      </c>
      <c r="B67" s="395"/>
      <c r="C67" s="104"/>
      <c r="D67" s="104"/>
      <c r="E67" s="119"/>
      <c r="F67" s="112"/>
    </row>
    <row r="68" spans="1:6" ht="12">
      <c r="A68" s="396" t="s">
        <v>715</v>
      </c>
      <c r="B68" s="407" t="s">
        <v>716</v>
      </c>
      <c r="C68" s="108">
        <v>1343</v>
      </c>
      <c r="D68" s="108"/>
      <c r="E68" s="119">
        <f t="shared" si="1"/>
        <v>1343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717</v>
      </c>
      <c r="B70" s="399"/>
      <c r="C70" s="104"/>
      <c r="D70" s="104"/>
      <c r="E70" s="119"/>
      <c r="F70" s="112"/>
    </row>
    <row r="71" spans="1:16" ht="24">
      <c r="A71" s="396" t="s">
        <v>688</v>
      </c>
      <c r="B71" s="397" t="s">
        <v>718</v>
      </c>
      <c r="C71" s="105">
        <f>SUM(C72:C74)</f>
        <v>815</v>
      </c>
      <c r="D71" s="105">
        <f>SUM(D72:D74)</f>
        <v>815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719</v>
      </c>
      <c r="B72" s="397" t="s">
        <v>720</v>
      </c>
      <c r="C72" s="108">
        <v>449</v>
      </c>
      <c r="D72" s="108">
        <v>449</v>
      </c>
      <c r="E72" s="119">
        <f t="shared" si="1"/>
        <v>0</v>
      </c>
      <c r="F72" s="110"/>
    </row>
    <row r="73" spans="1:6" ht="12">
      <c r="A73" s="396" t="s">
        <v>721</v>
      </c>
      <c r="B73" s="397" t="s">
        <v>722</v>
      </c>
      <c r="C73" s="108"/>
      <c r="D73" s="108"/>
      <c r="E73" s="119">
        <f t="shared" si="1"/>
        <v>0</v>
      </c>
      <c r="F73" s="110"/>
    </row>
    <row r="74" spans="1:6" ht="12">
      <c r="A74" s="408" t="s">
        <v>723</v>
      </c>
      <c r="B74" s="397" t="s">
        <v>724</v>
      </c>
      <c r="C74" s="108">
        <v>366</v>
      </c>
      <c r="D74" s="108">
        <v>366</v>
      </c>
      <c r="E74" s="119">
        <f t="shared" si="1"/>
        <v>0</v>
      </c>
      <c r="F74" s="110"/>
    </row>
    <row r="75" spans="1:16" ht="24">
      <c r="A75" s="396" t="s">
        <v>695</v>
      </c>
      <c r="B75" s="397" t="s">
        <v>725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726</v>
      </c>
      <c r="B76" s="397" t="s">
        <v>727</v>
      </c>
      <c r="C76" s="108"/>
      <c r="D76" s="108"/>
      <c r="E76" s="119">
        <f t="shared" si="1"/>
        <v>0</v>
      </c>
      <c r="F76" s="108"/>
    </row>
    <row r="77" spans="1:6" ht="12">
      <c r="A77" s="396" t="s">
        <v>728</v>
      </c>
      <c r="B77" s="397" t="s">
        <v>729</v>
      </c>
      <c r="C77" s="109"/>
      <c r="D77" s="109"/>
      <c r="E77" s="119">
        <f t="shared" si="1"/>
        <v>0</v>
      </c>
      <c r="F77" s="109"/>
    </row>
    <row r="78" spans="1:6" ht="12">
      <c r="A78" s="396" t="s">
        <v>730</v>
      </c>
      <c r="B78" s="397" t="s">
        <v>731</v>
      </c>
      <c r="C78" s="108"/>
      <c r="D78" s="108"/>
      <c r="E78" s="119">
        <f t="shared" si="1"/>
        <v>0</v>
      </c>
      <c r="F78" s="108"/>
    </row>
    <row r="79" spans="1:6" ht="12">
      <c r="A79" s="396" t="s">
        <v>699</v>
      </c>
      <c r="B79" s="397" t="s">
        <v>732</v>
      </c>
      <c r="C79" s="109"/>
      <c r="D79" s="109"/>
      <c r="E79" s="119">
        <f t="shared" si="1"/>
        <v>0</v>
      </c>
      <c r="F79" s="109"/>
    </row>
    <row r="80" spans="1:16" ht="12">
      <c r="A80" s="396" t="s">
        <v>733</v>
      </c>
      <c r="B80" s="397" t="s">
        <v>734</v>
      </c>
      <c r="C80" s="103">
        <f>SUM(C81:C84)</f>
        <v>1825</v>
      </c>
      <c r="D80" s="103">
        <f>SUM(D81:D84)</f>
        <v>1825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735</v>
      </c>
      <c r="B81" s="397" t="s">
        <v>736</v>
      </c>
      <c r="C81" s="108"/>
      <c r="D81" s="108"/>
      <c r="E81" s="119">
        <f t="shared" si="1"/>
        <v>0</v>
      </c>
      <c r="F81" s="108"/>
    </row>
    <row r="82" spans="1:6" ht="12">
      <c r="A82" s="396" t="s">
        <v>737</v>
      </c>
      <c r="B82" s="397" t="s">
        <v>738</v>
      </c>
      <c r="C82" s="108"/>
      <c r="D82" s="108"/>
      <c r="E82" s="119">
        <f t="shared" si="1"/>
        <v>0</v>
      </c>
      <c r="F82" s="108"/>
    </row>
    <row r="83" spans="1:6" ht="24">
      <c r="A83" s="396" t="s">
        <v>739</v>
      </c>
      <c r="B83" s="397" t="s">
        <v>740</v>
      </c>
      <c r="C83" s="108">
        <v>75</v>
      </c>
      <c r="D83" s="108">
        <v>75</v>
      </c>
      <c r="E83" s="119">
        <f t="shared" si="1"/>
        <v>0</v>
      </c>
      <c r="F83" s="108"/>
    </row>
    <row r="84" spans="1:6" ht="12">
      <c r="A84" s="396" t="s">
        <v>741</v>
      </c>
      <c r="B84" s="397" t="s">
        <v>742</v>
      </c>
      <c r="C84" s="108">
        <v>1750</v>
      </c>
      <c r="D84" s="108">
        <v>1750</v>
      </c>
      <c r="E84" s="119">
        <f t="shared" si="1"/>
        <v>0</v>
      </c>
      <c r="F84" s="108"/>
    </row>
    <row r="85" spans="1:16" ht="12">
      <c r="A85" s="396" t="s">
        <v>743</v>
      </c>
      <c r="B85" s="397" t="s">
        <v>744</v>
      </c>
      <c r="C85" s="104">
        <f>SUM(C86:C90)+C94</f>
        <v>11912</v>
      </c>
      <c r="D85" s="104">
        <f>SUM(D86:D90)+D94</f>
        <v>11912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745</v>
      </c>
      <c r="B86" s="397" t="s">
        <v>746</v>
      </c>
      <c r="C86" s="108"/>
      <c r="D86" s="108"/>
      <c r="E86" s="119">
        <f t="shared" si="1"/>
        <v>0</v>
      </c>
      <c r="F86" s="108"/>
    </row>
    <row r="87" spans="1:6" ht="12">
      <c r="A87" s="396" t="s">
        <v>747</v>
      </c>
      <c r="B87" s="397" t="s">
        <v>748</v>
      </c>
      <c r="C87" s="108">
        <v>7681</v>
      </c>
      <c r="D87" s="108">
        <v>7681</v>
      </c>
      <c r="E87" s="119">
        <f t="shared" si="1"/>
        <v>0</v>
      </c>
      <c r="F87" s="108"/>
    </row>
    <row r="88" spans="1:6" ht="12">
      <c r="A88" s="396" t="s">
        <v>749</v>
      </c>
      <c r="B88" s="397" t="s">
        <v>750</v>
      </c>
      <c r="C88" s="108">
        <v>715</v>
      </c>
      <c r="D88" s="108">
        <v>715</v>
      </c>
      <c r="E88" s="119">
        <f t="shared" si="1"/>
        <v>0</v>
      </c>
      <c r="F88" s="108"/>
    </row>
    <row r="89" spans="1:6" ht="12">
      <c r="A89" s="396" t="s">
        <v>751</v>
      </c>
      <c r="B89" s="397" t="s">
        <v>752</v>
      </c>
      <c r="C89" s="108">
        <v>2537</v>
      </c>
      <c r="D89" s="108">
        <v>2537</v>
      </c>
      <c r="E89" s="119">
        <f t="shared" si="1"/>
        <v>0</v>
      </c>
      <c r="F89" s="108"/>
    </row>
    <row r="90" spans="1:16" ht="12">
      <c r="A90" s="396" t="s">
        <v>753</v>
      </c>
      <c r="B90" s="397" t="s">
        <v>754</v>
      </c>
      <c r="C90" s="103">
        <f>SUM(C91:C93)</f>
        <v>511</v>
      </c>
      <c r="D90" s="103">
        <f>SUM(D91:D93)</f>
        <v>511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755</v>
      </c>
      <c r="B91" s="397" t="s">
        <v>756</v>
      </c>
      <c r="C91" s="108">
        <v>78</v>
      </c>
      <c r="D91" s="108">
        <v>78</v>
      </c>
      <c r="E91" s="119">
        <f t="shared" si="1"/>
        <v>0</v>
      </c>
      <c r="F91" s="108"/>
    </row>
    <row r="92" spans="1:6" ht="12">
      <c r="A92" s="396" t="s">
        <v>663</v>
      </c>
      <c r="B92" s="397" t="s">
        <v>757</v>
      </c>
      <c r="C92" s="108">
        <v>11</v>
      </c>
      <c r="D92" s="108">
        <v>11</v>
      </c>
      <c r="E92" s="119">
        <f t="shared" si="1"/>
        <v>0</v>
      </c>
      <c r="F92" s="108"/>
    </row>
    <row r="93" spans="1:6" ht="12">
      <c r="A93" s="396" t="s">
        <v>667</v>
      </c>
      <c r="B93" s="397" t="s">
        <v>758</v>
      </c>
      <c r="C93" s="108">
        <v>422</v>
      </c>
      <c r="D93" s="108">
        <v>422</v>
      </c>
      <c r="E93" s="119">
        <f t="shared" si="1"/>
        <v>0</v>
      </c>
      <c r="F93" s="108"/>
    </row>
    <row r="94" spans="1:6" ht="12">
      <c r="A94" s="396" t="s">
        <v>759</v>
      </c>
      <c r="B94" s="397" t="s">
        <v>760</v>
      </c>
      <c r="C94" s="108">
        <v>468</v>
      </c>
      <c r="D94" s="108">
        <v>468</v>
      </c>
      <c r="E94" s="119">
        <f t="shared" si="1"/>
        <v>0</v>
      </c>
      <c r="F94" s="108"/>
    </row>
    <row r="95" spans="1:6" ht="12">
      <c r="A95" s="396" t="s">
        <v>761</v>
      </c>
      <c r="B95" s="397" t="s">
        <v>762</v>
      </c>
      <c r="C95" s="108">
        <v>89</v>
      </c>
      <c r="D95" s="108">
        <v>89</v>
      </c>
      <c r="E95" s="119">
        <f t="shared" si="1"/>
        <v>0</v>
      </c>
      <c r="F95" s="110"/>
    </row>
    <row r="96" spans="1:16" ht="12">
      <c r="A96" s="398" t="s">
        <v>763</v>
      </c>
      <c r="B96" s="407" t="s">
        <v>764</v>
      </c>
      <c r="C96" s="104">
        <f>C85+C80+C75+C71+C95</f>
        <v>14641</v>
      </c>
      <c r="D96" s="104">
        <f>D85+D80+D75+D71+D95</f>
        <v>14641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765</v>
      </c>
      <c r="B97" s="395" t="s">
        <v>766</v>
      </c>
      <c r="C97" s="104">
        <f>C96+C68+C66</f>
        <v>18864</v>
      </c>
      <c r="D97" s="104">
        <f>D96+D68+D66</f>
        <v>14641</v>
      </c>
      <c r="E97" s="104">
        <f>E96+E68+E66</f>
        <v>4223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767</v>
      </c>
      <c r="B99" s="410"/>
      <c r="C99" s="113"/>
      <c r="D99" s="113"/>
      <c r="E99" s="113"/>
      <c r="F99" s="411" t="s">
        <v>525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464</v>
      </c>
      <c r="B100" s="395" t="s">
        <v>465</v>
      </c>
      <c r="C100" s="115" t="s">
        <v>768</v>
      </c>
      <c r="D100" s="115" t="s">
        <v>769</v>
      </c>
      <c r="E100" s="115" t="s">
        <v>770</v>
      </c>
      <c r="F100" s="115" t="s">
        <v>771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772</v>
      </c>
      <c r="B102" s="397" t="s">
        <v>773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774</v>
      </c>
      <c r="B103" s="397" t="s">
        <v>775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776</v>
      </c>
      <c r="B104" s="397" t="s">
        <v>777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778</v>
      </c>
      <c r="B105" s="395" t="s">
        <v>779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780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7" t="s">
        <v>781</v>
      </c>
      <c r="B107" s="617"/>
      <c r="C107" s="617"/>
      <c r="D107" s="617"/>
      <c r="E107" s="617"/>
      <c r="F107" s="617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6" t="s">
        <v>876</v>
      </c>
      <c r="B109" s="616"/>
      <c r="C109" s="616" t="s">
        <v>382</v>
      </c>
      <c r="D109" s="616"/>
      <c r="E109" s="616"/>
      <c r="F109" s="616"/>
    </row>
    <row r="110" spans="1:6" ht="12">
      <c r="A110" s="385"/>
      <c r="B110" s="386"/>
      <c r="C110" s="385" t="s">
        <v>882</v>
      </c>
      <c r="D110" s="385"/>
      <c r="E110" s="385"/>
      <c r="F110" s="387"/>
    </row>
    <row r="111" spans="1:6" ht="12">
      <c r="A111" s="385"/>
      <c r="B111" s="386"/>
      <c r="C111" s="615" t="s">
        <v>782</v>
      </c>
      <c r="D111" s="615"/>
      <c r="E111" s="615"/>
      <c r="F111" s="615"/>
    </row>
    <row r="112" spans="1:6" ht="12">
      <c r="A112" s="349"/>
      <c r="B112" s="388"/>
      <c r="C112" s="349" t="s">
        <v>867</v>
      </c>
      <c r="D112" s="349"/>
      <c r="E112" s="349"/>
      <c r="F112" s="349"/>
    </row>
    <row r="113" spans="1:6" ht="12">
      <c r="A113" s="349"/>
      <c r="B113" s="388"/>
      <c r="C113" s="349" t="s">
        <v>868</v>
      </c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17" right="0.14" top="0.5118110236220472" bottom="0.3937007874015748" header="0.31496062992125984" footer="0.2755905511811024"/>
  <pageSetup horizontalDpi="300" verticalDpi="3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A31" sqref="A31"/>
    </sheetView>
  </sheetViews>
  <sheetFormatPr defaultColWidth="10.75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783</v>
      </c>
      <c r="F2" s="418"/>
      <c r="G2" s="418"/>
      <c r="H2" s="416"/>
      <c r="I2" s="416"/>
    </row>
    <row r="3" spans="1:9" ht="12">
      <c r="A3" s="416"/>
      <c r="B3" s="417"/>
      <c r="C3" s="419" t="s">
        <v>784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384</v>
      </c>
      <c r="B4" s="623" t="str">
        <f>'справка №1-БАЛАНС'!E3</f>
        <v>"Параходство Българско речно плаване" АД</v>
      </c>
      <c r="C4" s="623"/>
      <c r="D4" s="623"/>
      <c r="E4" s="623"/>
      <c r="F4" s="623"/>
      <c r="G4" s="629" t="s">
        <v>2</v>
      </c>
      <c r="H4" s="629"/>
      <c r="I4" s="500">
        <f>'справка №1-БАЛАНС'!H3</f>
        <v>827183719</v>
      </c>
    </row>
    <row r="5" spans="1:9" ht="15">
      <c r="A5" s="501" t="s">
        <v>5</v>
      </c>
      <c r="B5" s="624" t="str">
        <f>'справка №1-БАЛАНС'!E5</f>
        <v>второ тримесечие 2013 г.</v>
      </c>
      <c r="C5" s="624"/>
      <c r="D5" s="624"/>
      <c r="E5" s="624"/>
      <c r="F5" s="624"/>
      <c r="G5" s="627" t="s">
        <v>4</v>
      </c>
      <c r="H5" s="628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785</v>
      </c>
    </row>
    <row r="7" spans="1:9" s="520" customFormat="1" ht="12">
      <c r="A7" s="140" t="s">
        <v>464</v>
      </c>
      <c r="B7" s="79"/>
      <c r="C7" s="140" t="s">
        <v>786</v>
      </c>
      <c r="D7" s="141"/>
      <c r="E7" s="142"/>
      <c r="F7" s="143" t="s">
        <v>787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788</v>
      </c>
      <c r="D8" s="82" t="s">
        <v>789</v>
      </c>
      <c r="E8" s="82" t="s">
        <v>790</v>
      </c>
      <c r="F8" s="142" t="s">
        <v>791</v>
      </c>
      <c r="G8" s="144" t="s">
        <v>792</v>
      </c>
      <c r="H8" s="144"/>
      <c r="I8" s="144" t="s">
        <v>793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536</v>
      </c>
      <c r="H9" s="80" t="s">
        <v>537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794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795</v>
      </c>
      <c r="B12" s="90" t="s">
        <v>796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797</v>
      </c>
      <c r="B13" s="90" t="s">
        <v>798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596</v>
      </c>
      <c r="B14" s="90" t="s">
        <v>799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800</v>
      </c>
      <c r="B15" s="90" t="s">
        <v>801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802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565</v>
      </c>
      <c r="B17" s="92" t="s">
        <v>803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804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795</v>
      </c>
      <c r="B19" s="90" t="s">
        <v>805</v>
      </c>
      <c r="C19" s="98">
        <v>167</v>
      </c>
      <c r="D19" s="98"/>
      <c r="E19" s="98"/>
      <c r="F19" s="98">
        <v>3</v>
      </c>
      <c r="G19" s="98">
        <v>1</v>
      </c>
      <c r="H19" s="98"/>
      <c r="I19" s="434">
        <f t="shared" si="0"/>
        <v>4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806</v>
      </c>
      <c r="B20" s="90" t="s">
        <v>807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808</v>
      </c>
      <c r="B21" s="90" t="s">
        <v>809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810</v>
      </c>
      <c r="B22" s="90" t="s">
        <v>811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812</v>
      </c>
      <c r="B23" s="90" t="s">
        <v>813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814</v>
      </c>
      <c r="B24" s="90" t="s">
        <v>815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816</v>
      </c>
      <c r="B25" s="95" t="s">
        <v>817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582</v>
      </c>
      <c r="B26" s="92" t="s">
        <v>818</v>
      </c>
      <c r="C26" s="85">
        <f aca="true" t="shared" si="2" ref="C26:H26">SUM(C19:C25)</f>
        <v>167</v>
      </c>
      <c r="D26" s="85">
        <f t="shared" si="2"/>
        <v>0</v>
      </c>
      <c r="E26" s="85">
        <f t="shared" si="2"/>
        <v>0</v>
      </c>
      <c r="F26" s="85">
        <f t="shared" si="2"/>
        <v>3</v>
      </c>
      <c r="G26" s="85">
        <f t="shared" si="2"/>
        <v>1</v>
      </c>
      <c r="H26" s="85">
        <f t="shared" si="2"/>
        <v>0</v>
      </c>
      <c r="I26" s="434">
        <f t="shared" si="0"/>
        <v>4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819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876</v>
      </c>
      <c r="B30" s="626"/>
      <c r="C30" s="626"/>
      <c r="D30" s="459" t="s">
        <v>820</v>
      </c>
      <c r="E30" s="625"/>
      <c r="F30" s="625"/>
      <c r="G30" s="625"/>
      <c r="H30" s="420" t="s">
        <v>782</v>
      </c>
      <c r="I30" s="625"/>
      <c r="J30" s="625"/>
    </row>
    <row r="31" spans="1:9" s="521" customFormat="1" ht="12">
      <c r="A31" s="349"/>
      <c r="B31" s="388"/>
      <c r="C31" s="349"/>
      <c r="D31" s="523"/>
      <c r="E31" s="538" t="s">
        <v>875</v>
      </c>
      <c r="F31" s="523"/>
      <c r="G31" s="523"/>
      <c r="H31" s="523"/>
      <c r="I31" s="349" t="s">
        <v>864</v>
      </c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 t="s">
        <v>865</v>
      </c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5"/>
  <sheetViews>
    <sheetView zoomScalePageLayoutView="0" workbookViewId="0" topLeftCell="A1">
      <selection activeCell="B156" sqref="B156"/>
    </sheetView>
  </sheetViews>
  <sheetFormatPr defaultColWidth="10.75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821</v>
      </c>
      <c r="B2" s="145"/>
      <c r="C2" s="145"/>
      <c r="D2" s="145"/>
      <c r="E2" s="145"/>
      <c r="F2" s="145"/>
    </row>
    <row r="3" spans="1:6" ht="12.75" customHeight="1">
      <c r="A3" s="145" t="s">
        <v>822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384</v>
      </c>
      <c r="B5" s="630" t="str">
        <f>'справка №1-БАЛАНС'!E3</f>
        <v>"Параходство Българско речно плаване" АД</v>
      </c>
      <c r="C5" s="630"/>
      <c r="D5" s="630"/>
      <c r="E5" s="570" t="s">
        <v>2</v>
      </c>
      <c r="F5" s="451">
        <f>'справка №1-БАЛАНС'!H3</f>
        <v>827183719</v>
      </c>
    </row>
    <row r="6" spans="1:13" ht="15" customHeight="1">
      <c r="A6" s="27" t="s">
        <v>823</v>
      </c>
      <c r="B6" s="631" t="str">
        <f>'справка №1-БАЛАНС'!E5</f>
        <v>второ тримесечие 2013 г.</v>
      </c>
      <c r="C6" s="631"/>
      <c r="D6" s="510"/>
      <c r="E6" s="569" t="s">
        <v>4</v>
      </c>
      <c r="F6" s="511" t="str">
        <f>'справка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824</v>
      </c>
      <c r="B8" s="32" t="s">
        <v>8</v>
      </c>
      <c r="C8" s="33" t="s">
        <v>825</v>
      </c>
      <c r="D8" s="33" t="s">
        <v>826</v>
      </c>
      <c r="E8" s="33" t="s">
        <v>827</v>
      </c>
      <c r="F8" s="33" t="s">
        <v>828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829</v>
      </c>
      <c r="B10" s="35"/>
      <c r="C10" s="429"/>
      <c r="D10" s="429"/>
      <c r="E10" s="429"/>
      <c r="F10" s="429"/>
    </row>
    <row r="11" spans="1:6" ht="18" customHeight="1">
      <c r="A11" s="36" t="s">
        <v>830</v>
      </c>
      <c r="B11" s="37"/>
      <c r="C11" s="429"/>
      <c r="D11" s="429"/>
      <c r="E11" s="429"/>
      <c r="F11" s="429"/>
    </row>
    <row r="12" spans="1:6" ht="14.25" customHeight="1">
      <c r="A12" s="36"/>
      <c r="B12" s="37"/>
      <c r="C12" s="441"/>
      <c r="D12" s="441"/>
      <c r="E12" s="441"/>
      <c r="F12" s="443">
        <f>C12-E12</f>
        <v>0</v>
      </c>
    </row>
    <row r="13" spans="1:6" ht="12.75">
      <c r="A13" s="36"/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/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553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565</v>
      </c>
      <c r="B27" s="39" t="s">
        <v>831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832</v>
      </c>
      <c r="B28" s="40"/>
      <c r="C28" s="429"/>
      <c r="D28" s="429"/>
      <c r="E28" s="429"/>
      <c r="F28" s="442"/>
    </row>
    <row r="29" spans="1:6" ht="12.75">
      <c r="A29" s="36" t="s">
        <v>869</v>
      </c>
      <c r="B29" s="40"/>
      <c r="C29" s="441"/>
      <c r="D29" s="441">
        <v>50</v>
      </c>
      <c r="E29" s="441"/>
      <c r="F29" s="443">
        <f>C29-E29</f>
        <v>0</v>
      </c>
    </row>
    <row r="30" spans="1:6" ht="12.75">
      <c r="A30" s="36" t="s">
        <v>547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550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553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582</v>
      </c>
      <c r="B44" s="39" t="s">
        <v>833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834</v>
      </c>
      <c r="B45" s="40"/>
      <c r="C45" s="429"/>
      <c r="D45" s="429"/>
      <c r="E45" s="429"/>
      <c r="F45" s="442"/>
    </row>
    <row r="46" spans="1:6" ht="12.75">
      <c r="A46" s="36" t="s">
        <v>873</v>
      </c>
      <c r="B46" s="40"/>
      <c r="C46" s="575">
        <v>2568</v>
      </c>
      <c r="D46" s="575">
        <v>41</v>
      </c>
      <c r="E46" s="441"/>
      <c r="F46" s="443">
        <f>C46-E46</f>
        <v>2568</v>
      </c>
    </row>
    <row r="47" spans="1:6" ht="12.75">
      <c r="A47" s="36" t="s">
        <v>547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550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553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601</v>
      </c>
      <c r="B61" s="39" t="s">
        <v>835</v>
      </c>
      <c r="C61" s="429">
        <f>SUM(C46:C60)</f>
        <v>2568</v>
      </c>
      <c r="D61" s="429"/>
      <c r="E61" s="429">
        <f>SUM(E46:E60)</f>
        <v>0</v>
      </c>
      <c r="F61" s="442">
        <f>SUM(F46:F60)</f>
        <v>2568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836</v>
      </c>
      <c r="B62" s="40"/>
      <c r="C62" s="429"/>
      <c r="D62" s="429"/>
      <c r="E62" s="429"/>
      <c r="F62" s="442"/>
    </row>
    <row r="63" spans="1:6" ht="12.75">
      <c r="A63" s="576" t="s">
        <v>872</v>
      </c>
      <c r="B63" s="577"/>
      <c r="C63" s="575">
        <v>7</v>
      </c>
      <c r="D63" s="441"/>
      <c r="E63" s="441"/>
      <c r="F63" s="443">
        <f>C63-E63</f>
        <v>7</v>
      </c>
    </row>
    <row r="64" spans="1:6" ht="12.75">
      <c r="A64" s="36" t="s">
        <v>547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550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553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837</v>
      </c>
      <c r="B78" s="39" t="s">
        <v>838</v>
      </c>
      <c r="C78" s="429">
        <f>SUM(C63:C77)</f>
        <v>7</v>
      </c>
      <c r="D78" s="429"/>
      <c r="E78" s="429">
        <f>SUM(E63:E77)</f>
        <v>0</v>
      </c>
      <c r="F78" s="442">
        <f>SUM(F63:F77)</f>
        <v>7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839</v>
      </c>
      <c r="B79" s="39" t="s">
        <v>840</v>
      </c>
      <c r="C79" s="429">
        <f>C78+C61+C44+C27</f>
        <v>2575</v>
      </c>
      <c r="D79" s="429"/>
      <c r="E79" s="429">
        <f>E78+E61+E44+E27</f>
        <v>0</v>
      </c>
      <c r="F79" s="442">
        <f>F78+F61+F44+F27</f>
        <v>2575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841</v>
      </c>
      <c r="B80" s="39"/>
      <c r="C80" s="429"/>
      <c r="D80" s="429"/>
      <c r="E80" s="429"/>
      <c r="F80" s="442"/>
    </row>
    <row r="81" spans="1:6" ht="14.25" customHeight="1">
      <c r="A81" s="36" t="s">
        <v>830</v>
      </c>
      <c r="B81" s="40"/>
      <c r="C81" s="429"/>
      <c r="D81" s="429"/>
      <c r="E81" s="429"/>
      <c r="F81" s="442"/>
    </row>
    <row r="82" spans="1:6" ht="12.75">
      <c r="A82" s="36"/>
      <c r="B82" s="40"/>
      <c r="C82" s="441"/>
      <c r="D82" s="441"/>
      <c r="E82" s="441"/>
      <c r="F82" s="443">
        <f>C82-E82</f>
        <v>0</v>
      </c>
    </row>
    <row r="83" spans="1:6" ht="12.75">
      <c r="A83" s="36"/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550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553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565</v>
      </c>
      <c r="B97" s="39" t="s">
        <v>842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832</v>
      </c>
      <c r="B98" s="40"/>
      <c r="C98" s="429"/>
      <c r="D98" s="429"/>
      <c r="E98" s="429"/>
      <c r="F98" s="442"/>
    </row>
    <row r="99" spans="1:6" ht="12.75">
      <c r="A99" s="36" t="s">
        <v>544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547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550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553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582</v>
      </c>
      <c r="B114" s="39" t="s">
        <v>843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834</v>
      </c>
      <c r="B115" s="40"/>
      <c r="C115" s="429"/>
      <c r="D115" s="429"/>
      <c r="E115" s="429"/>
      <c r="F115" s="442"/>
    </row>
    <row r="116" spans="1:6" ht="12.75">
      <c r="A116" s="36" t="s">
        <v>544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547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550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553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601</v>
      </c>
      <c r="B131" s="39" t="s">
        <v>844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836</v>
      </c>
      <c r="B132" s="40"/>
      <c r="C132" s="429"/>
      <c r="D132" s="429"/>
      <c r="E132" s="429"/>
      <c r="F132" s="442"/>
    </row>
    <row r="133" spans="1:6" ht="12.75">
      <c r="A133" s="36" t="s">
        <v>870</v>
      </c>
      <c r="B133" s="40"/>
      <c r="C133" s="441">
        <v>17</v>
      </c>
      <c r="D133" s="441"/>
      <c r="E133" s="441"/>
      <c r="F133" s="443">
        <f>C133-E133</f>
        <v>17</v>
      </c>
    </row>
    <row r="134" spans="1:6" ht="12.75">
      <c r="A134" s="36" t="s">
        <v>547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550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553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837</v>
      </c>
      <c r="B148" s="39" t="s">
        <v>845</v>
      </c>
      <c r="C148" s="429">
        <f>SUM(C133:C147)</f>
        <v>17</v>
      </c>
      <c r="D148" s="429"/>
      <c r="E148" s="429">
        <f>SUM(E133:E147)</f>
        <v>0</v>
      </c>
      <c r="F148" s="442">
        <f>SUM(F133:F147)</f>
        <v>17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846</v>
      </c>
      <c r="B149" s="39" t="s">
        <v>847</v>
      </c>
      <c r="C149" s="429">
        <f>C148+C131+C114+C97</f>
        <v>17</v>
      </c>
      <c r="D149" s="429"/>
      <c r="E149" s="429">
        <f>E148+E131+E114+E97</f>
        <v>0</v>
      </c>
      <c r="F149" s="442">
        <f>F148+F131+F114+F97</f>
        <v>17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876</v>
      </c>
      <c r="B151" s="453"/>
      <c r="C151" s="632" t="s">
        <v>848</v>
      </c>
      <c r="D151" s="632"/>
      <c r="E151" s="632"/>
      <c r="F151" s="632"/>
    </row>
    <row r="152" spans="1:6" ht="12.75">
      <c r="A152" s="517"/>
      <c r="B152" s="518"/>
      <c r="C152" s="517" t="s">
        <v>883</v>
      </c>
      <c r="D152" s="538" t="s">
        <v>875</v>
      </c>
      <c r="E152" s="517"/>
      <c r="F152" s="517"/>
    </row>
    <row r="153" spans="1:6" ht="12.75">
      <c r="A153" s="517"/>
      <c r="B153" s="518"/>
      <c r="C153" s="632" t="s">
        <v>856</v>
      </c>
      <c r="D153" s="632"/>
      <c r="E153" s="632"/>
      <c r="F153" s="632"/>
    </row>
    <row r="154" spans="3:5" ht="12.75">
      <c r="C154" s="517"/>
      <c r="D154" s="349" t="s">
        <v>864</v>
      </c>
      <c r="E154" s="517"/>
    </row>
    <row r="155" ht="12.75">
      <c r="D155" s="523" t="s">
        <v>865</v>
      </c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2:F96 C12:F26 C29:F43 C46:F60 C133:F147 C99:F113 C116:F130 C63:F7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 </cp:lastModifiedBy>
  <cp:lastPrinted>2013-08-26T07:17:48Z</cp:lastPrinted>
  <dcterms:created xsi:type="dcterms:W3CDTF">2000-06-29T12:02:40Z</dcterms:created>
  <dcterms:modified xsi:type="dcterms:W3CDTF">2013-08-29T06:26:42Z</dcterms:modified>
  <cp:category/>
  <cp:version/>
  <cp:contentType/>
  <cp:contentStatus/>
</cp:coreProperties>
</file>