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33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<sst xmlns="http://schemas.openxmlformats.org/spreadsheetml/2006/main" count="1084" uniqueCount="888">
  <si>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</si>
  <si>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</si>
  <si>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</si>
  <si>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</si>
  <si>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</si>
  <si>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</si>
  <si>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</si>
  <si>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</si>
  <si>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</si>
  <si>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</si>
  <si>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</si>
  <si>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</si>
  <si>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</si>
  <si>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</si>
  <si>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</si>
  <si>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</si>
  <si>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</si>
  <si>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</si>
  <si>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</si>
  <si>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</si>
  <si>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</si>
  <si>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</si>
  <si>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</si>
  <si>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</si>
  <si>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</si>
  <si>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</si>
  <si>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</si>
  <si>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</si>
  <si>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</si>
  <si>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</si>
  <si>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</si>
  <si>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</si>
  <si>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</si>
  <si>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</si>
  <si>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</si>
  <si>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</si>
  <si>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</si>
  <si>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</si>
  <si>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</si>
  <si>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</si>
  <si>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</si>
  <si>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</si>
  <si>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</si>
  <si>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</si>
  <si>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</si>
  <si>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</si>
  <si>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</si>
  <si>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</si>
  <si>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</si>
  <si>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</si>
  <si>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</si>
  <si>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</si>
  <si>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</si>
  <si>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</si>
  <si>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</si>
  <si>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</si>
  <si>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</si>
  <si>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</si>
  <si>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</si>
  <si>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</si>
  <si>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</si>
  <si>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</si>
  <si>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</si>
  <si>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</si>
  <si>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</si>
  <si>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</si>
  <si>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</si>
  <si>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</si>
  <si>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</si>
  <si>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</si>
  <si>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</si>
  <si>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</si>
  <si>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</si>
  <si>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</si>
  <si>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</si>
  <si>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</si>
  <si>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</si>
  <si>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</si>
  <si>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</si>
  <si>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</si>
  <si>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</si>
  <si>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</si>
  <si>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</si>
  <si>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</si>
  <si>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</si>
  <si>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</si>
  <si>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</si>
  <si>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</si>
  <si>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</si>
  <si>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</si>
  <si>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</si>
  <si>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</si>
  <si>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</si>
  <si>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</si>
  <si>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</si>
  <si>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</si>
  <si>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</si>
  <si>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</si>
  <si>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</si>
  <si>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</si>
  <si>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</si>
  <si>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</si>
  <si>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</si>
  <si>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</si>
  <si>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</si>
  <si>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</si>
  <si>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</si>
  <si>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</si>
  <si>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</si>
  <si>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</si>
  <si>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</si>
  <si>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</si>
  <si>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</si>
  <si>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</si>
  <si>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</si>
  <si>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</si>
  <si>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</si>
  <si>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</si>
  <si>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</si>
  <si>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</si>
  <si>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</si>
  <si>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</si>
  <si>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</si>
  <si>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</si>
  <si>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</si>
  <si>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</si>
  <si>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</si>
  <si>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</si>
  <si>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</si>
  <si>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</si>
  <si>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</si>
  <si>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</si>
  <si>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</si>
  <si>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</si>
  <si>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</si>
  <si>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</si>
  <si>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</si>
  <si>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</si>
  <si>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</si>
  <si>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</si>
  <si>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</si>
  <si>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</si>
  <si>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</si>
  <si>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</si>
  <si>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</si>
  <si>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</si>
  <si>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</si>
  <si>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</si>
  <si>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</si>
  <si>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</si>
  <si>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</si>
  <si>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</si>
  <si>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</si>
  <si>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</si>
  <si>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</si>
  <si>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</si>
  <si>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</si>
  <si>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</si>
  <si>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</si>
  <si>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</si>
  <si>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</si>
  <si>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</si>
  <si>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</si>
  <si>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</si>
  <si>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</si>
  <si>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</si>
  <si>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</si>
  <si>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</si>
  <si>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</si>
  <si>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</si>
  <si>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</si>
  <si>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</si>
  <si>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</si>
  <si>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</si>
  <si>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</si>
  <si>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</si>
  <si>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</si>
  <si>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</si>
  <si>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</si>
  <si>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</si>
  <si>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</si>
  <si>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</si>
  <si>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</si>
  <si>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</si>
  <si>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</si>
  <si>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</si>
  <si>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</si>
  <si>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</si>
  <si>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</si>
  <si>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</si>
  <si>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</si>
  <si>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</si>
  <si>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</si>
  <si>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</si>
  <si>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</si>
  <si>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</si>
  <si>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</si>
  <si>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</si>
  <si>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</si>
  <si>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</si>
  <si>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</si>
  <si>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</si>
  <si>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</si>
  <si>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</si>
  <si>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</si>
  <si>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</si>
  <si>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</si>
  <si>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</si>
  <si>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</si>
  <si>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</si>
  <si>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</si>
  <si>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</si>
  <si>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</si>
  <si>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</si>
  <si>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</si>
  <si>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</si>
  <si>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</si>
  <si>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</si>
  <si>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</si>
  <si>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</si>
  <si>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</si>
  <si>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</si>
  <si>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</si>
  <si>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</si>
  <si>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</si>
  <si>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</si>
  <si>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</si>
  <si>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</si>
  <si>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</si>
  <si>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</si>
  <si>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</si>
  <si>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</si>
  <si>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</si>
  <si>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</si>
  <si>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</si>
  <si>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</si>
  <si>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</si>
  <si>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</si>
  <si>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</si>
  <si>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</si>
  <si>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</si>
  <si>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</si>
  <si>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</si>
  <si>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</si>
  <si>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</si>
  <si>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</si>
  <si>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</si>
  <si>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</si>
  <si>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</si>
  <si>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</si>
  <si>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</si>
  <si>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</si>
  <si>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</si>
  <si>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</si>
  <si>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</si>
  <si>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</si>
  <si>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</si>
  <si>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</si>
  <si>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</si>
  <si>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</si>
  <si>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</si>
  <si>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</si>
  <si>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</si>
  <si>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</si>
  <si>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</si>
  <si>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</si>
  <si>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</si>
  <si>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</si>
  <si>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</si>
  <si>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</si>
  <si>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</si>
  <si>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</si>
  <si>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</si>
  <si>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</si>
  <si>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</si>
  <si>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</si>
  <si>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</si>
  <si>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</si>
  <si>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</si>
  <si>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</si>
  <si>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</si>
  <si>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</si>
  <si>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</si>
  <si>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</si>
  <si>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</si>
  <si>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</si>
  <si>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</si>
  <si>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</si>
  <si>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</si>
  <si>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</si>
  <si>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</si>
  <si>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</si>
  <si>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</si>
  <si>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</si>
  <si>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</si>
  <si>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</si>
  <si>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</si>
  <si>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</si>
  <si>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</si>
  <si>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</si>
  <si>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</si>
  <si>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</si>
  <si>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</si>
  <si>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</si>
  <si>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</si>
  <si>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</si>
  <si>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</si>
  <si>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</si>
  <si>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</si>
  <si>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</si>
  <si>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</si>
  <si>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</si>
  <si>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</si>
  <si>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</si>
  <si>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</si>
  <si>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</si>
  <si>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</si>
  <si>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</si>
  <si>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</si>
  <si>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</si>
  <si>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</si>
  <si>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</si>
  <si>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</si>
  <si>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</si>
  <si>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</si>
  <si>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</si>
  <si>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</si>
  <si>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</si>
  <si>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</si>
  <si>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</si>
  <si>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</si>
  <si>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</si>
  <si>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</si>
  <si>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</si>
  <si>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</si>
  <si>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</si>
  <si>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</si>
  <si>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</si>
  <si>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</si>
  <si>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</si>
  <si>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</si>
  <si>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</si>
  <si>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</si>
  <si>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</si>
  <si>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</si>
  <si>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</si>
  <si>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</si>
  <si>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</si>
  <si>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</si>
  <si>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</si>
  <si>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</si>
  <si>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</si>
  <si>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</si>
  <si>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</si>
  <si>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</si>
  <si>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</si>
  <si>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</si>
  <si>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</si>
  <si>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</si>
  <si>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</si>
  <si>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</si>
  <si>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</si>
  <si>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</si>
  <si>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</si>
  <si>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</si>
  <si>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</si>
  <si>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</si>
  <si>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</si>
  <si>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</si>
  <si>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</si>
  <si>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</si>
  <si>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</si>
  <si>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</si>
  <si>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</si>
  <si>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</si>
  <si>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</si>
  <si>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</si>
  <si>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</si>
  <si>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</si>
  <si>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</si>
  <si>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</si>
  <si>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</si>
  <si>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</si>
  <si>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</si>
  <si>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</si>
  <si>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</si>
  <si>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</si>
  <si>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</si>
  <si>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</si>
  <si>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</si>
  <si>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</si>
  <si>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</si>
  <si>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</si>
  <si>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</si>
  <si>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</si>
  <si>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</si>
  <si>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</si>
  <si>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</si>
  <si>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</si>
  <si>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</si>
  <si>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</si>
  <si>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</si>
  <si>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</si>
  <si>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</si>
  <si>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</si>
  <si>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</si>
  <si>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</si>
  <si>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</si>
  <si>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</si>
  <si>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</si>
  <si>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</si>
  <si>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</si>
  <si>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</si>
  <si>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</si>
  <si>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</si>
  <si>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</si>
  <si>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</si>
  <si>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</si>
  <si>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</si>
  <si>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</si>
  <si>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</si>
  <si>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</si>
  <si>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</si>
  <si>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</si>
  <si>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</si>
  <si>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</si>
  <si>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</si>
  <si>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</si>
  <si>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</si>
  <si>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</si>
  <si>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</si>
  <si>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</si>
  <si>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</si>
  <si>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</si>
  <si>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</si>
  <si>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</si>
  <si>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</si>
  <si>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</si>
  <si>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</si>
  <si>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</si>
  <si>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</si>
  <si>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</si>
  <si>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</si>
  <si>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</si>
  <si>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</si>
  <si>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</si>
  <si>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</si>
  <si>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</si>
  <si>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</si>
  <si>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</si>
  <si>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</si>
  <si>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</si>
  <si>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</si>
  <si>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</si>
  <si>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</si>
  <si>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</si>
  <si>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</si>
  <si>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</si>
  <si>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</si>
  <si>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</si>
  <si>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</si>
  <si>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</si>
  <si>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</si>
  <si>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</si>
  <si>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</si>
  <si>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</si>
  <si>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</si>
  <si>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</si>
  <si>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</si>
  <si>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</si>
  <si>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</si>
  <si>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</si>
  <si>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</si>
  <si>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</si>
  <si>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</si>
  <si>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</si>
  <si>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</si>
  <si>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</si>
  <si>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</si>
  <si>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</si>
  <si>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</si>
  <si>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</si>
  <si>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</si>
  <si>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</si>
  <si>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</si>
  <si>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</si>
  <si>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</si>
  <si>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</si>
  <si>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</si>
  <si>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</si>
  <si>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</si>
  <si>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</si>
  <si>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</si>
  <si>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</si>
  <si>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</si>
  <si>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</si>
  <si>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</si>
  <si>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</si>
  <si>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</si>
  <si>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</si>
  <si>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</si>
  <si>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</si>
  <si>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</si>
  <si>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</si>
  <si>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</si>
  <si>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</si>
  <si>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</si>
  <si>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</si>
  <si>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</si>
  <si>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</si>
  <si>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</si>
  <si>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</si>
  <si>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</si>
  <si>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</si>
  <si>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</si>
  <si>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</si>
  <si>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</si>
  <si>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</si>
  <si>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</si>
  <si>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</si>
  <si>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</si>
  <si>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</si>
  <si>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</si>
  <si>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</si>
  <si>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</si>
  <si>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</si>
  <si>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</si>
  <si>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</si>
  <si>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</si>
  <si>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</si>
  <si>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</si>
  <si>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</si>
  <si>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</si>
  <si>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</si>
  <si>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</si>
  <si>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</si>
  <si>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</si>
  <si>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</si>
  <si>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</si>
  <si>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</si>
  <si>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</si>
  <si>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</si>
  <si>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</si>
  <si>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</si>
  <si>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</si>
  <si>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</si>
  <si>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</si>
  <si>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</si>
  <si>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</si>
  <si>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</si>
  <si>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</si>
  <si>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</si>
  <si>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</si>
  <si>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</si>
  <si>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</si>
  <si>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</si>
  <si>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</si>
  <si>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</si>
  <si>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</si>
  <si>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</si>
  <si>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</si>
  <si>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</si>
  <si>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</si>
  <si>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</si>
  <si>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</si>
  <si>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</si>
  <si>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</si>
  <si>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</si>
  <si>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</si>
  <si>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</si>
  <si>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</si>
  <si>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</si>
  <si>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</si>
  <si>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</si>
  <si>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</si>
  <si>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</si>
  <si>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</si>
  <si>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</si>
  <si>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</si>
  <si>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</si>
  <si>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</si>
  <si>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</si>
  <si>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</si>
  <si>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</si>
  <si>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</si>
  <si>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</si>
  <si>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</si>
  <si>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</si>
  <si>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</si>
  <si>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</si>
  <si>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</si>
  <si>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</si>
  <si>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</si>
  <si>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</si>
  <si>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</si>
  <si>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</si>
  <si>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</si>
  <si>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</si>
  <si>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</si>
  <si>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</si>
  <si>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</si>
  <si>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</si>
  <si>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</si>
  <si>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</si>
  <si>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</si>
  <si>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</si>
  <si>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</si>
  <si>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</si>
  <si>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</si>
  <si>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</si>
  <si>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</si>
  <si>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</si>
  <si>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</si>
  <si>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</si>
  <si>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</si>
  <si>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</si>
  <si>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</si>
  <si>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</si>
  <si>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</si>
  <si>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</si>
  <si>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</si>
  <si>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</si>
  <si>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</si>
  <si>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</si>
  <si>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</si>
  <si>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</si>
  <si>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</si>
  <si>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</si>
  <si>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</si>
  <si>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</si>
  <si>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</si>
  <si>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</si>
  <si>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</si>
  <si>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</si>
  <si>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</si>
  <si>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</si>
  <si>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</si>
  <si>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</si>
  <si>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</si>
  <si>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</si>
  <si>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</si>
  <si>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</si>
  <si>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</si>
  <si>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</si>
  <si>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</si>
  <si>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</si>
  <si>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</si>
  <si>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</si>
  <si>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</si>
  <si>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</si>
  <si>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</si>
  <si>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</si>
  <si>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</si>
  <si>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</si>
  <si>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</si>
  <si>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</si>
  <si>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</si>
  <si>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</si>
  <si>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</si>
  <si>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</si>
  <si>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</si>
  <si>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</si>
  <si>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</si>
  <si>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</si>
  <si>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</si>
  <si>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</si>
  <si>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</si>
  <si>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</si>
  <si>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</si>
  <si>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</si>
  <si>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</si>
  <si>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</si>
  <si>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</si>
  <si>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</si>
  <si>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</si>
  <si>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</si>
  <si>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</si>
  <si>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</si>
  <si>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</si>
  <si>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</si>
  <si>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</si>
  <si>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</si>
  <si>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</si>
  <si>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</si>
  <si>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</si>
  <si>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</si>
  <si>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</si>
  <si>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</si>
  <si>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</si>
  <si>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</si>
  <si>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</si>
  <si>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</si>
  <si>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</si>
  <si>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</si>
  <si>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</si>
  <si>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</si>
  <si>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</si>
  <si>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</si>
  <si>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</si>
  <si>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</si>
  <si>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</si>
  <si>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</si>
  <si>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</si>
  <si>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</si>
  <si>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</si>
  <si>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</si>
  <si>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</si>
  <si>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</si>
  <si>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</si>
  <si>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</si>
  <si>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</si>
  <si>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</si>
  <si>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</si>
  <si>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</si>
  <si>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</si>
  <si>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</si>
  <si>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</si>
  <si>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</si>
  <si>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</si>
  <si>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</si>
  <si>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</si>
  <si>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</si>
  <si>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</si>
  <si>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</si>
  <si>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</si>
  <si>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</si>
  <si>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</si>
  <si>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</si>
  <si>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</si>
  <si>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</si>
  <si>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</si>
  <si>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</si>
  <si>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</si>
  <si>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</si>
  <si>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</si>
  <si>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</si>
  <si>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</si>
  <si>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</si>
  <si>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</si>
  <si>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</si>
  <si>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</si>
  <si>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</si>
  <si>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</si>
  <si>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</si>
  <si>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</si>
  <si>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</si>
  <si>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</si>
  <si>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</si>
  <si>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</si>
  <si>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</si>
  <si>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</si>
  <si>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</si>
  <si>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</si>
  <si>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</si>
  <si>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</si>
  <si>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</si>
  <si>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</si>
  <si>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</si>
  <si>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</si>
  <si>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</si>
  <si>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</si>
  <si>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</si>
  <si>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</si>
  <si>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</si>
  <si>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</si>
  <si>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</si>
  <si>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</si>
  <si>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</si>
  <si>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</si>
  <si>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</si>
  <si>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</si>
  <si>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</si>
  <si>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</si>
  <si>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</si>
  <si>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</si>
  <si>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</si>
  <si>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</si>
  <si>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</si>
  <si>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</si>
  <si>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</si>
  <si>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</si>
  <si>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</si>
  <si>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</si>
  <si>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</si>
  <si>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</si>
  <si>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</si>
  <si>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</si>
  <si>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</si>
  <si>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</si>
  <si>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</si>
  <si>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</si>
  <si>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</si>
  <si>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</si>
  <si>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</si>
  <si>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</si>
  <si>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</si>
  <si>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</si>
  <si>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</si>
  <si>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</si>
  <si>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</si>
  <si>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</si>
  <si>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</si>
  <si>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</si>
  <si>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</si>
  <si>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</si>
  <si>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</si>
  <si>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</si>
  <si>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</si>
  <si>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</si>
  <si>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</si>
  <si>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</si>
  <si>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</si>
  <si>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</si>
  <si>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</si>
  <si>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</si>
  <si>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</si>
  <si>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</si>
  <si>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</si>
  <si>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</si>
  <si>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</si>
  <si>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</si>
  <si>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</si>
  <si>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</si>
  <si>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</si>
  <si>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</si>
  <si>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</si>
  <si>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</si>
  <si>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</si>
  <si>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</si>
  <si>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</si>
  <si>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</si>
  <si>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</si>
  <si>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</si>
  <si>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</si>
  <si>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</si>
  <si>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</si>
  <si>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</si>
  <si>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</si>
  <si>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</si>
  <si>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</si>
  <si>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</si>
  <si>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</si>
  <si>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</si>
  <si>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</si>
  <si>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</si>
  <si>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</si>
  <si>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</si>
  <si>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</si>
  <si>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</si>
  <si>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</si>
  <si>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</si>
  <si>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</si>
  <si>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</si>
  <si>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</si>
  <si>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</si>
  <si>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</si>
  <si>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</si>
  <si>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</si>
  <si>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</si>
  <si>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</si>
  <si>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</si>
  <si>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</si>
  <si>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</si>
  <si>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</si>
  <si>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"Параходство Българско речно плаване" АД</t>
  </si>
  <si>
    <t>консолидиран</t>
  </si>
  <si>
    <t>31.03.2016 г.</t>
  </si>
  <si>
    <t xml:space="preserve">Дата на съставяне: 27.05.2016 г. </t>
  </si>
  <si>
    <t>М. Порожанова</t>
  </si>
  <si>
    <t>М.Порожанова</t>
  </si>
  <si>
    <t xml:space="preserve">Т. Митев </t>
  </si>
  <si>
    <t>Д. Кочанов</t>
  </si>
  <si>
    <t>Т.Митев</t>
  </si>
  <si>
    <t>Д.Кочанов</t>
  </si>
  <si>
    <t xml:space="preserve">                       М. Порожанова</t>
  </si>
  <si>
    <t xml:space="preserve">Дата на съставяне: 27.05.2016 г.                                      </t>
  </si>
  <si>
    <t xml:space="preserve">                          Т. Митев    Д.Кочанов</t>
  </si>
  <si>
    <t xml:space="preserve">Дата  на съставяне: 27.05.2016 г.                                                                                                                           </t>
  </si>
  <si>
    <t xml:space="preserve">Дата на съставяне: 27.05.2016 г.                </t>
  </si>
  <si>
    <t xml:space="preserve">                                    Съставител:                      </t>
  </si>
  <si>
    <t xml:space="preserve">                        Т. Митев </t>
  </si>
  <si>
    <t xml:space="preserve">                        Д. Кочанов</t>
  </si>
  <si>
    <t>Дата на съставяне: 27.05.2016 г.</t>
  </si>
  <si>
    <t xml:space="preserve">                        М. Порожанова</t>
  </si>
  <si>
    <t>1.ВАРНАФЕРИ ООД</t>
  </si>
  <si>
    <t>1.ВИ ТИ СИ АД</t>
  </si>
  <si>
    <t>1. ЕЛПРОМ АД</t>
  </si>
  <si>
    <t>1.ИНТЕРЛИХТЕР - БУДАПЕЩА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</si>
</sst>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9"/>
      <name val="Times New Roman Cyr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1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6" applyNumberFormat="0" applyAlignment="0" applyProtection="0"/>
    <xf numFmtId="0" fontId="48" fillId="29" borderId="2" applyNumberFormat="0" applyAlignment="0" applyProtection="0"/>
    <xf numFmtId="0" fontId="49" fillId="30" borderId="7" applyNumberFormat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</cellStyleXfs>
  <cellXfs count="631">
    <xf numFmtId="0" fontId="0" fillId="0" borderId="0" xfId="0" applyAlignment="1">
      <alignment/>
    </xf>
    <xf numFmtId="0" fontId="8" fillId="0" borderId="0" xfId="39" applyFont="1" applyBorder="1" applyAlignment="1" applyProtection="1">
      <alignment horizontal="left" vertical="top"/>
      <protection locked="0"/>
    </xf>
    <xf numFmtId="0" fontId="10" fillId="0" borderId="0" xfId="42" applyFont="1">
      <alignment/>
      <protection/>
    </xf>
    <xf numFmtId="0" fontId="9" fillId="0" borderId="0" xfId="42" applyFont="1" applyAlignment="1">
      <alignment/>
      <protection/>
    </xf>
    <xf numFmtId="0" fontId="9" fillId="0" borderId="0" xfId="40" applyFont="1" applyAlignment="1">
      <alignment wrapText="1"/>
      <protection/>
    </xf>
    <xf numFmtId="0" fontId="9" fillId="0" borderId="10" xfId="42" applyFont="1" applyBorder="1" applyAlignment="1">
      <alignment horizontal="center" vertical="center" wrapText="1"/>
      <protection/>
    </xf>
    <xf numFmtId="0" fontId="9" fillId="0" borderId="10" xfId="42" applyFont="1" applyBorder="1" applyAlignment="1">
      <alignment horizontal="centerContinuous" vertical="center" wrapText="1"/>
      <protection/>
    </xf>
    <xf numFmtId="0" fontId="9" fillId="0" borderId="0" xfId="42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Fill="1" applyBorder="1" applyAlignment="1">
      <alignment horizontal="center" vertical="center" wrapText="1"/>
      <protection/>
    </xf>
    <xf numFmtId="0" fontId="9" fillId="0" borderId="10" xfId="42" applyFont="1" applyBorder="1" applyAlignment="1">
      <alignment vertical="center" wrapText="1"/>
      <protection/>
    </xf>
    <xf numFmtId="0" fontId="10" fillId="0" borderId="0" xfId="42" applyFont="1" applyBorder="1">
      <alignment/>
      <protection/>
    </xf>
    <xf numFmtId="0" fontId="10" fillId="0" borderId="10" xfId="42" applyFont="1" applyBorder="1" applyAlignment="1">
      <alignment vertical="center" wrapText="1"/>
      <protection/>
    </xf>
    <xf numFmtId="0" fontId="10" fillId="0" borderId="10" xfId="42" applyFont="1" applyBorder="1" applyAlignment="1">
      <alignment wrapText="1"/>
      <protection/>
    </xf>
    <xf numFmtId="3" fontId="10" fillId="0" borderId="0" xfId="42" applyNumberFormat="1" applyFont="1" applyBorder="1" applyAlignment="1" applyProtection="1">
      <alignment vertical="center"/>
      <protection locked="0"/>
    </xf>
    <xf numFmtId="0" fontId="9" fillId="0" borderId="0" xfId="42" applyFont="1" applyBorder="1" applyProtection="1">
      <alignment/>
      <protection locked="0"/>
    </xf>
    <xf numFmtId="49" fontId="9" fillId="0" borderId="11" xfId="42" applyNumberFormat="1" applyFont="1" applyBorder="1" applyAlignment="1">
      <alignment horizontal="center" vertical="center" wrapText="1"/>
      <protection/>
    </xf>
    <xf numFmtId="49" fontId="9" fillId="0" borderId="10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wrapText="1"/>
      <protection/>
    </xf>
    <xf numFmtId="49" fontId="9" fillId="0" borderId="0" xfId="42" applyNumberFormat="1" applyFont="1" applyBorder="1" applyAlignment="1" applyProtection="1">
      <alignment horizontal="center" wrapText="1"/>
      <protection locked="0"/>
    </xf>
    <xf numFmtId="49" fontId="10" fillId="33" borderId="10" xfId="42" applyNumberFormat="1" applyFont="1" applyFill="1" applyBorder="1" applyAlignment="1">
      <alignment horizontal="center" vertical="center" wrapText="1"/>
      <protection/>
    </xf>
    <xf numFmtId="49" fontId="9" fillId="0" borderId="12" xfId="42" applyNumberFormat="1" applyFont="1" applyBorder="1" applyAlignment="1">
      <alignment horizontal="center" vertical="center" wrapText="1"/>
      <protection/>
    </xf>
    <xf numFmtId="0" fontId="10" fillId="0" borderId="0" xfId="38" applyFont="1">
      <alignment/>
      <protection/>
    </xf>
    <xf numFmtId="0" fontId="10" fillId="0" borderId="0" xfId="37" applyFont="1" applyAlignment="1">
      <alignment horizontal="center"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0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1" fontId="10" fillId="36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0" fillId="0" borderId="10" xfId="41" applyNumberFormat="1" applyFont="1" applyFill="1" applyBorder="1" applyAlignment="1" applyProtection="1">
      <alignment vertical="center"/>
      <protection/>
    </xf>
    <xf numFmtId="1" fontId="9" fillId="34" borderId="10" xfId="41" applyNumberFormat="1" applyFont="1" applyFill="1" applyBorder="1" applyAlignment="1" applyProtection="1">
      <alignment vertical="center"/>
      <protection locked="0"/>
    </xf>
    <xf numFmtId="3" fontId="9" fillId="0" borderId="10" xfId="41" applyNumberFormat="1" applyFont="1" applyBorder="1" applyAlignment="1" applyProtection="1">
      <alignment vertical="center"/>
      <protection/>
    </xf>
    <xf numFmtId="3" fontId="10" fillId="0" borderId="10" xfId="41" applyNumberFormat="1" applyFont="1" applyBorder="1" applyProtection="1">
      <alignment/>
      <protection/>
    </xf>
    <xf numFmtId="1" fontId="10" fillId="35" borderId="10" xfId="40" applyNumberFormat="1" applyFont="1" applyFill="1" applyBorder="1" applyAlignment="1" applyProtection="1">
      <alignment wrapText="1"/>
      <protection locked="0"/>
    </xf>
    <xf numFmtId="3" fontId="10" fillId="0" borderId="10" xfId="40" applyNumberFormat="1" applyFont="1" applyFill="1" applyBorder="1" applyAlignment="1" applyProtection="1">
      <alignment wrapText="1"/>
      <protection/>
    </xf>
    <xf numFmtId="1" fontId="10" fillId="36" borderId="10" xfId="40" applyNumberFormat="1" applyFont="1" applyFill="1" applyBorder="1" applyAlignment="1" applyProtection="1">
      <alignment wrapText="1"/>
      <protection locked="0"/>
    </xf>
    <xf numFmtId="49" fontId="10" fillId="0" borderId="10" xfId="42" applyNumberFormat="1" applyFont="1" applyBorder="1" applyAlignment="1" applyProtection="1">
      <alignment horizontal="center" vertical="center" wrapText="1"/>
      <protection/>
    </xf>
    <xf numFmtId="3" fontId="10" fillId="0" borderId="10" xfId="42" applyNumberFormat="1" applyFont="1" applyFill="1" applyBorder="1" applyAlignment="1" applyProtection="1">
      <alignment vertical="center"/>
      <protection/>
    </xf>
    <xf numFmtId="3" fontId="10" fillId="0" borderId="10" xfId="42" applyNumberFormat="1" applyFont="1" applyBorder="1" applyAlignment="1" applyProtection="1">
      <alignment vertical="center"/>
      <protection/>
    </xf>
    <xf numFmtId="1" fontId="10" fillId="35" borderId="10" xfId="42" applyNumberFormat="1" applyFont="1" applyFill="1" applyBorder="1" applyAlignment="1" applyProtection="1">
      <alignment vertical="center"/>
      <protection locked="0"/>
    </xf>
    <xf numFmtId="3" fontId="10" fillId="0" borderId="13" xfId="42" applyNumberFormat="1" applyFont="1" applyBorder="1" applyAlignment="1" applyProtection="1">
      <alignment vertical="center"/>
      <protection/>
    </xf>
    <xf numFmtId="3" fontId="10" fillId="0" borderId="11" xfId="42" applyNumberFormat="1" applyFont="1" applyBorder="1" applyAlignment="1" applyProtection="1">
      <alignment vertical="center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0" fillId="0" borderId="13" xfId="37" applyFont="1" applyFill="1" applyBorder="1" applyAlignment="1" applyProtection="1">
      <alignment horizontal="center" vertical="center" wrapText="1"/>
      <protection/>
    </xf>
    <xf numFmtId="1" fontId="10" fillId="33" borderId="14" xfId="37" applyNumberFormat="1" applyFont="1" applyFill="1" applyBorder="1" applyAlignment="1" applyProtection="1">
      <alignment horizontal="left" vertical="center" wrapText="1"/>
      <protection/>
    </xf>
    <xf numFmtId="1" fontId="10" fillId="33" borderId="14" xfId="37" applyNumberFormat="1" applyFont="1" applyFill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0" fillId="0" borderId="11" xfId="37" applyFont="1" applyFill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Fill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0" fontId="10" fillId="0" borderId="0" xfId="35" applyFont="1" applyBorder="1" applyAlignment="1" applyProtection="1">
      <alignment horizontal="left" vertical="center" wrapText="1"/>
      <protection/>
    </xf>
    <xf numFmtId="1" fontId="10" fillId="0" borderId="0" xfId="35" applyNumberFormat="1" applyFont="1" applyBorder="1" applyAlignment="1" applyProtection="1">
      <alignment horizontal="left" vertical="center" wrapText="1"/>
      <protection/>
    </xf>
    <xf numFmtId="49" fontId="9" fillId="0" borderId="13" xfId="35" applyNumberFormat="1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49" fontId="9" fillId="0" borderId="15" xfId="35" applyNumberFormat="1" applyFont="1" applyBorder="1" applyAlignment="1" applyProtection="1">
      <alignment horizontal="center" vertical="center" wrapText="1"/>
      <protection/>
    </xf>
    <xf numFmtId="0" fontId="9" fillId="0" borderId="13" xfId="35" applyFont="1" applyBorder="1" applyAlignment="1" applyProtection="1">
      <alignment horizontal="center" vertical="center" wrapText="1"/>
      <protection/>
    </xf>
    <xf numFmtId="49" fontId="9" fillId="0" borderId="11" xfId="35" applyNumberFormat="1" applyFont="1" applyBorder="1" applyAlignment="1" applyProtection="1">
      <alignment horizontal="center" vertical="center" wrapText="1"/>
      <protection/>
    </xf>
    <xf numFmtId="0" fontId="9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left" vertical="center" wrapText="1"/>
      <protection/>
    </xf>
    <xf numFmtId="49" fontId="9" fillId="0" borderId="10" xfId="35" applyNumberFormat="1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49" fontId="9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Fill="1" applyBorder="1" applyAlignment="1" applyProtection="1">
      <alignment vertical="center" wrapText="1"/>
      <protection/>
    </xf>
    <xf numFmtId="49" fontId="10" fillId="0" borderId="10" xfId="35" applyNumberFormat="1" applyFont="1" applyFill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horizontal="right" vertical="center" wrapText="1"/>
      <protection/>
    </xf>
    <xf numFmtId="49" fontId="9" fillId="0" borderId="0" xfId="35" applyNumberFormat="1" applyFont="1" applyBorder="1" applyAlignment="1" applyProtection="1">
      <alignment horizontal="right" vertical="center" wrapText="1"/>
      <protection/>
    </xf>
    <xf numFmtId="1" fontId="10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4" applyFont="1" applyAlignment="1">
      <alignment/>
      <protection/>
    </xf>
    <xf numFmtId="0" fontId="9" fillId="0" borderId="0" xfId="38" applyFont="1">
      <alignment/>
      <protection/>
    </xf>
    <xf numFmtId="0" fontId="10" fillId="0" borderId="0" xfId="38" applyFont="1" applyBorder="1">
      <alignment/>
      <protection/>
    </xf>
    <xf numFmtId="49" fontId="10" fillId="0" borderId="0" xfId="38" applyNumberFormat="1" applyFont="1">
      <alignment/>
      <protection/>
    </xf>
    <xf numFmtId="0" fontId="10" fillId="0" borderId="10" xfId="34" applyFont="1" applyBorder="1" applyAlignment="1" applyProtection="1">
      <alignment horizontal="right" vertical="center" wrapText="1"/>
      <protection/>
    </xf>
    <xf numFmtId="1" fontId="10" fillId="0" borderId="10" xfId="34" applyNumberFormat="1" applyFont="1" applyBorder="1" applyAlignment="1" applyProtection="1">
      <alignment horizontal="right" vertical="center" wrapText="1"/>
      <protection/>
    </xf>
    <xf numFmtId="0" fontId="10" fillId="0" borderId="10" xfId="34" applyFont="1" applyFill="1" applyBorder="1" applyAlignment="1" applyProtection="1">
      <alignment horizontal="right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1" fontId="10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34" applyNumberFormat="1" applyFont="1" applyFill="1" applyBorder="1" applyAlignment="1" applyProtection="1">
      <alignment horizontal="right"/>
      <protection locked="0"/>
    </xf>
    <xf numFmtId="1" fontId="10" fillId="36" borderId="10" xfId="34" applyNumberFormat="1" applyFont="1" applyFill="1" applyBorder="1" applyAlignment="1" applyProtection="1">
      <alignment horizontal="right"/>
      <protection locked="0"/>
    </xf>
    <xf numFmtId="1" fontId="10" fillId="0" borderId="10" xfId="34" applyNumberFormat="1" applyFont="1" applyBorder="1" applyAlignment="1" applyProtection="1">
      <alignment horizontal="right"/>
      <protection/>
    </xf>
    <xf numFmtId="1" fontId="10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4" applyNumberFormat="1" applyFont="1" applyBorder="1" applyProtection="1">
      <alignment/>
      <protection/>
    </xf>
    <xf numFmtId="0" fontId="9" fillId="0" borderId="10" xfId="34" applyFont="1" applyBorder="1" applyAlignment="1" applyProtection="1">
      <alignment horizontal="center" vertical="center" wrapText="1"/>
      <protection/>
    </xf>
    <xf numFmtId="0" fontId="9" fillId="0" borderId="0" xfId="38" applyFont="1" applyAlignment="1" applyProtection="1">
      <alignment horizontal="center"/>
      <protection/>
    </xf>
    <xf numFmtId="0" fontId="9" fillId="0" borderId="10" xfId="34" applyFont="1" applyBorder="1" applyAlignment="1" applyProtection="1">
      <alignment horizontal="center"/>
      <protection/>
    </xf>
    <xf numFmtId="1" fontId="10" fillId="0" borderId="10" xfId="34" applyNumberFormat="1" applyFont="1" applyBorder="1" applyAlignment="1" applyProtection="1">
      <alignment horizontal="center" vertical="center" wrapText="1"/>
      <protection/>
    </xf>
    <xf numFmtId="1" fontId="10" fillId="0" borderId="10" xfId="34" applyNumberFormat="1" applyFont="1" applyFill="1" applyBorder="1" applyAlignment="1" applyProtection="1">
      <alignment horizontal="right" vertical="center" wrapText="1"/>
      <protection/>
    </xf>
    <xf numFmtId="1" fontId="10" fillId="0" borderId="10" xfId="34" applyNumberFormat="1" applyFont="1" applyFill="1" applyBorder="1" applyAlignment="1" applyProtection="1">
      <alignment horizontal="center" vertical="center" wrapText="1"/>
      <protection/>
    </xf>
    <xf numFmtId="0" fontId="10" fillId="0" borderId="10" xfId="34" applyFont="1" applyFill="1" applyBorder="1" applyAlignment="1" applyProtection="1">
      <alignment horizontal="center" vertical="center" wrapText="1"/>
      <protection/>
    </xf>
    <xf numFmtId="0" fontId="9" fillId="0" borderId="0" xfId="34" applyFont="1" applyBorder="1" applyProtection="1">
      <alignment/>
      <protection/>
    </xf>
    <xf numFmtId="0" fontId="9" fillId="0" borderId="0" xfId="38" applyFont="1" applyProtection="1">
      <alignment/>
      <protection/>
    </xf>
    <xf numFmtId="0" fontId="9" fillId="0" borderId="10" xfId="34" applyFont="1" applyBorder="1" applyProtection="1">
      <alignment/>
      <protection/>
    </xf>
    <xf numFmtId="1" fontId="10" fillId="0" borderId="10" xfId="34" applyNumberFormat="1" applyFont="1" applyFill="1" applyBorder="1" applyAlignment="1" applyProtection="1">
      <alignment horizontal="right"/>
      <protection/>
    </xf>
    <xf numFmtId="1" fontId="9" fillId="34" borderId="16" xfId="41" applyNumberFormat="1" applyFont="1" applyFill="1" applyBorder="1" applyAlignment="1" applyProtection="1">
      <alignment vertical="center"/>
      <protection locked="0"/>
    </xf>
    <xf numFmtId="0" fontId="9" fillId="0" borderId="10" xfId="41" applyFont="1" applyBorder="1" applyAlignment="1" applyProtection="1">
      <alignment vertical="center" wrapText="1"/>
      <protection/>
    </xf>
    <xf numFmtId="0" fontId="9" fillId="0" borderId="10" xfId="41" applyFont="1" applyBorder="1" applyAlignment="1" applyProtection="1">
      <alignment horizontal="left" vertical="center" wrapText="1"/>
      <protection/>
    </xf>
    <xf numFmtId="49" fontId="9" fillId="0" borderId="10" xfId="41" applyNumberFormat="1" applyFont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wrapText="1"/>
      <protection/>
    </xf>
    <xf numFmtId="0" fontId="10" fillId="0" borderId="0" xfId="40" applyFont="1" applyAlignment="1" applyProtection="1">
      <alignment wrapText="1"/>
      <protection/>
    </xf>
    <xf numFmtId="1" fontId="10" fillId="34" borderId="10" xfId="40" applyNumberFormat="1" applyFont="1" applyFill="1" applyBorder="1" applyAlignment="1" applyProtection="1">
      <alignment wrapText="1"/>
      <protection locked="0"/>
    </xf>
    <xf numFmtId="1" fontId="10" fillId="0" borderId="0" xfId="40" applyNumberFormat="1" applyFont="1" applyAlignment="1" applyProtection="1">
      <alignment wrapText="1"/>
      <protection/>
    </xf>
    <xf numFmtId="0" fontId="10" fillId="0" borderId="0" xfId="42" applyFont="1" applyBorder="1" applyProtection="1">
      <alignment/>
      <protection/>
    </xf>
    <xf numFmtId="0" fontId="9" fillId="0" borderId="0" xfId="42" applyFont="1" applyBorder="1" applyAlignment="1">
      <alignment horizontal="centerContinuous" vertical="center" wrapText="1"/>
      <protection/>
    </xf>
    <xf numFmtId="0" fontId="9" fillId="0" borderId="0" xfId="42" applyFont="1" applyBorder="1" applyAlignment="1" applyProtection="1">
      <alignment horizontal="left" vertical="center" wrapText="1"/>
      <protection/>
    </xf>
    <xf numFmtId="0" fontId="10" fillId="0" borderId="0" xfId="34" applyFont="1" applyAlignment="1">
      <alignment horizontal="centerContinuous" vertical="center" wrapText="1"/>
      <protection/>
    </xf>
    <xf numFmtId="0" fontId="9" fillId="0" borderId="10" xfId="34" applyFont="1" applyBorder="1" applyAlignment="1" applyProtection="1">
      <alignment horizontal="centerContinuous" vertical="center" wrapText="1"/>
      <protection/>
    </xf>
    <xf numFmtId="1" fontId="10" fillId="0" borderId="0" xfId="37" applyNumberFormat="1" applyFont="1" applyBorder="1" applyAlignment="1">
      <alignment vertical="justify" wrapText="1"/>
      <protection/>
    </xf>
    <xf numFmtId="0" fontId="9" fillId="0" borderId="12" xfId="35" applyFont="1" applyBorder="1" applyAlignment="1" applyProtection="1">
      <alignment horizontal="centerContinuous" vertical="center" wrapText="1"/>
      <protection/>
    </xf>
    <xf numFmtId="0" fontId="9" fillId="0" borderId="14" xfId="35" applyFont="1" applyBorder="1" applyAlignment="1" applyProtection="1">
      <alignment horizontal="centerContinuous" vertical="center" wrapText="1"/>
      <protection/>
    </xf>
    <xf numFmtId="0" fontId="9" fillId="0" borderId="16" xfId="35" applyFont="1" applyBorder="1" applyAlignment="1" applyProtection="1">
      <alignment horizontal="centerContinuous" vertical="center" wrapText="1"/>
      <protection/>
    </xf>
    <xf numFmtId="0" fontId="9" fillId="0" borderId="10" xfId="35" applyFont="1" applyBorder="1" applyAlignment="1" applyProtection="1">
      <alignment horizontal="centerContinuous" vertical="center" wrapText="1"/>
      <protection/>
    </xf>
    <xf numFmtId="164" fontId="9" fillId="0" borderId="10" xfId="50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8" fillId="0" borderId="0" xfId="39" applyFont="1" applyAlignment="1">
      <alignment horizontal="left" vertical="top" wrapText="1"/>
      <protection/>
    </xf>
    <xf numFmtId="0" fontId="8" fillId="0" borderId="0" xfId="39" applyFont="1" applyAlignment="1">
      <alignment vertical="top" wrapText="1"/>
      <protection/>
    </xf>
    <xf numFmtId="0" fontId="8" fillId="0" borderId="0" xfId="39" applyFont="1" applyAlignment="1">
      <alignment vertical="top"/>
      <protection/>
    </xf>
    <xf numFmtId="0" fontId="4" fillId="0" borderId="0" xfId="39" applyFont="1" applyAlignment="1">
      <alignment vertical="top"/>
      <protection/>
    </xf>
    <xf numFmtId="0" fontId="6" fillId="0" borderId="0" xfId="39" applyFont="1" applyBorder="1" applyAlignment="1" applyProtection="1">
      <alignment vertical="top" wrapText="1"/>
      <protection locked="0"/>
    </xf>
    <xf numFmtId="1" fontId="8" fillId="34" borderId="12" xfId="39" applyNumberFormat="1" applyFont="1" applyFill="1" applyBorder="1" applyAlignment="1" applyProtection="1">
      <alignment vertical="top" wrapText="1"/>
      <protection locked="0"/>
    </xf>
    <xf numFmtId="1" fontId="8" fillId="34" borderId="17" xfId="39" applyNumberFormat="1" applyFont="1" applyFill="1" applyBorder="1" applyAlignment="1" applyProtection="1">
      <alignment vertical="top" wrapText="1"/>
      <protection locked="0"/>
    </xf>
    <xf numFmtId="1" fontId="8" fillId="36" borderId="17" xfId="39" applyNumberFormat="1" applyFont="1" applyFill="1" applyBorder="1" applyAlignment="1" applyProtection="1">
      <alignment vertical="top" wrapText="1"/>
      <protection locked="0"/>
    </xf>
    <xf numFmtId="1" fontId="8" fillId="0" borderId="17" xfId="39" applyNumberFormat="1" applyFont="1" applyBorder="1" applyAlignment="1" applyProtection="1">
      <alignment vertical="top" wrapText="1"/>
      <protection/>
    </xf>
    <xf numFmtId="1" fontId="8" fillId="0" borderId="12" xfId="39" applyNumberFormat="1" applyFont="1" applyBorder="1" applyAlignment="1" applyProtection="1">
      <alignment vertical="top" wrapText="1"/>
      <protection/>
    </xf>
    <xf numFmtId="1" fontId="8" fillId="0" borderId="17" xfId="39" applyNumberFormat="1" applyFont="1" applyFill="1" applyBorder="1" applyAlignment="1" applyProtection="1">
      <alignment vertical="top" wrapText="1"/>
      <protection/>
    </xf>
    <xf numFmtId="1" fontId="4" fillId="0" borderId="0" xfId="39" applyNumberFormat="1" applyFont="1" applyAlignment="1">
      <alignment vertical="top"/>
      <protection/>
    </xf>
    <xf numFmtId="1" fontId="8" fillId="35" borderId="17" xfId="39" applyNumberFormat="1" applyFont="1" applyFill="1" applyBorder="1" applyAlignment="1" applyProtection="1">
      <alignment vertical="top" wrapText="1"/>
      <protection locked="0"/>
    </xf>
    <xf numFmtId="1" fontId="8" fillId="0" borderId="18" xfId="39" applyNumberFormat="1" applyFont="1" applyBorder="1" applyAlignment="1" applyProtection="1">
      <alignment vertical="top" wrapText="1"/>
      <protection/>
    </xf>
    <xf numFmtId="1" fontId="8" fillId="36" borderId="19" xfId="39" applyNumberFormat="1" applyFont="1" applyFill="1" applyBorder="1" applyAlignment="1" applyProtection="1">
      <alignment vertical="top" wrapText="1"/>
      <protection locked="0"/>
    </xf>
    <xf numFmtId="1" fontId="8" fillId="0" borderId="20" xfId="39" applyNumberFormat="1" applyFont="1" applyBorder="1" applyAlignment="1" applyProtection="1">
      <alignment vertical="top" wrapText="1"/>
      <protection/>
    </xf>
    <xf numFmtId="1" fontId="6" fillId="0" borderId="17" xfId="39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39" applyNumberFormat="1" applyFont="1" applyBorder="1" applyAlignment="1" applyProtection="1">
      <alignment vertical="top" wrapText="1"/>
      <protection/>
    </xf>
    <xf numFmtId="1" fontId="8" fillId="0" borderId="22" xfId="39" applyNumberFormat="1" applyFont="1" applyBorder="1" applyAlignment="1" applyProtection="1">
      <alignment vertical="top" wrapText="1"/>
      <protection/>
    </xf>
    <xf numFmtId="0" fontId="6" fillId="0" borderId="0" xfId="39" applyFont="1" applyBorder="1" applyAlignment="1">
      <alignment vertical="top" wrapText="1"/>
      <protection/>
    </xf>
    <xf numFmtId="49" fontId="6" fillId="0" borderId="0" xfId="39" applyNumberFormat="1" applyFont="1" applyBorder="1" applyAlignment="1">
      <alignment vertical="top" wrapText="1"/>
      <protection/>
    </xf>
    <xf numFmtId="1" fontId="8" fillId="0" borderId="0" xfId="39" applyNumberFormat="1" applyFont="1" applyBorder="1" applyAlignment="1">
      <alignment vertical="top" wrapText="1"/>
      <protection/>
    </xf>
    <xf numFmtId="0" fontId="4" fillId="0" borderId="0" xfId="39" applyFont="1" applyAlignment="1" applyProtection="1">
      <alignment vertical="top" wrapText="1"/>
      <protection locked="0"/>
    </xf>
    <xf numFmtId="0" fontId="8" fillId="0" borderId="0" xfId="39" applyFont="1" applyAlignment="1" applyProtection="1">
      <alignment horizontal="left" vertical="top" wrapText="1"/>
      <protection locked="0"/>
    </xf>
    <xf numFmtId="0" fontId="8" fillId="0" borderId="0" xfId="39" applyFont="1" applyAlignment="1" applyProtection="1">
      <alignment vertical="top" wrapText="1"/>
      <protection locked="0"/>
    </xf>
    <xf numFmtId="0" fontId="8" fillId="0" borderId="0" xfId="39" applyFont="1" applyAlignment="1" applyProtection="1">
      <alignment vertical="top"/>
      <protection locked="0"/>
    </xf>
    <xf numFmtId="0" fontId="4" fillId="0" borderId="0" xfId="39" applyFont="1" applyBorder="1" applyAlignment="1" applyProtection="1">
      <alignment vertical="top" wrapText="1"/>
      <protection locked="0"/>
    </xf>
    <xf numFmtId="0" fontId="4" fillId="0" borderId="0" xfId="39" applyFont="1" applyAlignment="1" applyProtection="1">
      <alignment horizontal="left" vertical="top" wrapText="1"/>
      <protection locked="0"/>
    </xf>
    <xf numFmtId="0" fontId="4" fillId="0" borderId="0" xfId="39" applyFont="1" applyAlignment="1" applyProtection="1">
      <alignment vertical="top"/>
      <protection locked="0"/>
    </xf>
    <xf numFmtId="1" fontId="4" fillId="0" borderId="0" xfId="39" applyNumberFormat="1" applyFont="1" applyAlignment="1" applyProtection="1">
      <alignment vertical="top" wrapText="1"/>
      <protection locked="0"/>
    </xf>
    <xf numFmtId="0" fontId="9" fillId="0" borderId="13" xfId="42" applyFont="1" applyBorder="1" applyAlignment="1">
      <alignment horizontal="centerContinuous" vertical="center" wrapText="1"/>
      <protection/>
    </xf>
    <xf numFmtId="0" fontId="9" fillId="0" borderId="15" xfId="42" applyFont="1" applyBorder="1" applyAlignment="1">
      <alignment horizontal="centerContinuous" vertical="center" wrapText="1"/>
      <protection/>
    </xf>
    <xf numFmtId="0" fontId="9" fillId="0" borderId="11" xfId="42" applyFont="1" applyBorder="1" applyAlignment="1">
      <alignment horizontal="centerContinuous" vertical="center" wrapText="1"/>
      <protection/>
    </xf>
    <xf numFmtId="0" fontId="9" fillId="33" borderId="13" xfId="42" applyFont="1" applyFill="1" applyBorder="1" applyAlignment="1">
      <alignment horizontal="centerContinuous" vertical="center" wrapText="1"/>
      <protection/>
    </xf>
    <xf numFmtId="0" fontId="9" fillId="33" borderId="11" xfId="42" applyFont="1" applyFill="1" applyBorder="1" applyAlignment="1">
      <alignment horizontal="centerContinuous" vertical="center" wrapText="1"/>
      <protection/>
    </xf>
    <xf numFmtId="1" fontId="10" fillId="33" borderId="12" xfId="42" applyNumberFormat="1" applyFont="1" applyFill="1" applyBorder="1" applyAlignment="1" applyProtection="1">
      <alignment vertical="center"/>
      <protection locked="0"/>
    </xf>
    <xf numFmtId="1" fontId="10" fillId="33" borderId="14" xfId="42" applyNumberFormat="1" applyFont="1" applyFill="1" applyBorder="1" applyAlignment="1" applyProtection="1">
      <alignment vertical="center"/>
      <protection locked="0"/>
    </xf>
    <xf numFmtId="1" fontId="10" fillId="33" borderId="16" xfId="42" applyNumberFormat="1" applyFont="1" applyFill="1" applyBorder="1" applyAlignment="1" applyProtection="1">
      <alignment vertical="center"/>
      <protection locked="0"/>
    </xf>
    <xf numFmtId="1" fontId="10" fillId="34" borderId="10" xfId="42" applyNumberFormat="1" applyFont="1" applyFill="1" applyBorder="1" applyAlignment="1" applyProtection="1">
      <alignment vertical="center"/>
      <protection locked="0"/>
    </xf>
    <xf numFmtId="0" fontId="9" fillId="0" borderId="13" xfId="42" applyFont="1" applyBorder="1" applyAlignment="1">
      <alignment horizontal="left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10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3" xfId="37" applyFont="1" applyBorder="1" applyAlignment="1" applyProtection="1">
      <alignment vertical="center" wrapText="1"/>
      <protection/>
    </xf>
    <xf numFmtId="1" fontId="10" fillId="33" borderId="14" xfId="37" applyNumberFormat="1" applyFont="1" applyFill="1" applyBorder="1" applyAlignment="1" applyProtection="1">
      <alignment vertical="center" wrapText="1"/>
      <protection/>
    </xf>
    <xf numFmtId="0" fontId="10" fillId="0" borderId="11" xfId="37" applyFont="1" applyBorder="1" applyAlignment="1" applyProtection="1">
      <alignment vertical="center" wrapText="1"/>
      <protection/>
    </xf>
    <xf numFmtId="0" fontId="10" fillId="0" borderId="10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1" fontId="10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12" xfId="42" applyNumberFormat="1" applyFont="1" applyFill="1" applyBorder="1" applyAlignment="1" applyProtection="1">
      <alignment vertical="center"/>
      <protection locked="0"/>
    </xf>
    <xf numFmtId="3" fontId="10" fillId="0" borderId="0" xfId="42" applyNumberFormat="1" applyFont="1" applyBorder="1" applyProtection="1">
      <alignment/>
      <protection/>
    </xf>
    <xf numFmtId="0" fontId="9" fillId="0" borderId="12" xfId="42" applyFont="1" applyBorder="1" applyAlignment="1">
      <alignment horizontal="centerContinuous" vertical="center" wrapText="1"/>
      <protection/>
    </xf>
    <xf numFmtId="0" fontId="9" fillId="0" borderId="16" xfId="42" applyFont="1" applyBorder="1" applyAlignment="1">
      <alignment horizontal="centerContinuous" vertical="center" wrapText="1"/>
      <protection/>
    </xf>
    <xf numFmtId="0" fontId="9" fillId="0" borderId="18" xfId="42" applyFont="1" applyBorder="1" applyAlignment="1">
      <alignment horizontal="left" vertical="center" wrapText="1"/>
      <protection/>
    </xf>
    <xf numFmtId="0" fontId="9" fillId="0" borderId="11" xfId="42" applyFont="1" applyBorder="1" applyAlignment="1">
      <alignment horizontal="center" vertical="center" wrapText="1"/>
      <protection/>
    </xf>
    <xf numFmtId="0" fontId="9" fillId="0" borderId="11" xfId="42" applyFont="1" applyFill="1" applyBorder="1" applyAlignment="1">
      <alignment horizontal="center" vertical="center" wrapText="1"/>
      <protection/>
    </xf>
    <xf numFmtId="0" fontId="9" fillId="0" borderId="23" xfId="42" applyFont="1" applyBorder="1" applyAlignment="1">
      <alignment horizontal="centerContinuous" vertical="center" wrapText="1"/>
      <protection/>
    </xf>
    <xf numFmtId="0" fontId="9" fillId="33" borderId="15" xfId="42" applyFont="1" applyFill="1" applyBorder="1" applyAlignment="1">
      <alignment horizontal="center" vertical="center" wrapText="1"/>
      <protection/>
    </xf>
    <xf numFmtId="0" fontId="9" fillId="0" borderId="18" xfId="42" applyFont="1" applyBorder="1" applyAlignment="1">
      <alignment horizontal="centerContinuous" vertical="center" wrapText="1"/>
      <protection/>
    </xf>
    <xf numFmtId="0" fontId="9" fillId="0" borderId="19" xfId="42" applyFont="1" applyBorder="1" applyAlignment="1">
      <alignment horizontal="center" vertical="center" wrapText="1"/>
      <protection/>
    </xf>
    <xf numFmtId="0" fontId="9" fillId="0" borderId="24" xfId="42" applyFont="1" applyBorder="1" applyAlignment="1">
      <alignment horizontal="centerContinuous" vertical="center" wrapText="1"/>
      <protection/>
    </xf>
    <xf numFmtId="0" fontId="9" fillId="0" borderId="25" xfId="42" applyFont="1" applyBorder="1" applyAlignment="1">
      <alignment horizontal="centerContinuous" vertical="center" wrapText="1"/>
      <protection/>
    </xf>
    <xf numFmtId="49" fontId="9" fillId="0" borderId="18" xfId="42" applyNumberFormat="1" applyFont="1" applyBorder="1" applyAlignment="1">
      <alignment horizontal="centerContinuous" vertical="center" wrapText="1"/>
      <protection/>
    </xf>
    <xf numFmtId="49" fontId="9" fillId="0" borderId="19" xfId="42" applyNumberFormat="1" applyFont="1" applyBorder="1" applyAlignment="1">
      <alignment horizontal="centerContinuous" vertical="center" wrapText="1"/>
      <protection/>
    </xf>
    <xf numFmtId="0" fontId="6" fillId="0" borderId="0" xfId="39" applyFont="1" applyBorder="1" applyAlignment="1" applyProtection="1">
      <alignment horizontal="left" vertical="top" wrapText="1"/>
      <protection locked="0"/>
    </xf>
    <xf numFmtId="0" fontId="6" fillId="0" borderId="0" xfId="39" applyFont="1" applyBorder="1" applyAlignment="1" applyProtection="1">
      <alignment horizontal="centerContinuous" vertical="top" wrapText="1"/>
      <protection locked="0"/>
    </xf>
    <xf numFmtId="0" fontId="6" fillId="0" borderId="0" xfId="39" applyFont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centerContinuous" vertical="top" wrapText="1"/>
      <protection locked="0"/>
    </xf>
    <xf numFmtId="0" fontId="6" fillId="0" borderId="0" xfId="39" applyFont="1" applyAlignment="1" applyProtection="1">
      <alignment horizontal="center" vertical="top" wrapText="1"/>
      <protection locked="0"/>
    </xf>
    <xf numFmtId="0" fontId="8" fillId="0" borderId="0" xfId="39" applyFont="1" applyAlignment="1" applyProtection="1">
      <alignment horizontal="left" vertical="top"/>
      <protection locked="0"/>
    </xf>
    <xf numFmtId="0" fontId="6" fillId="0" borderId="0" xfId="39" applyFont="1" applyBorder="1" applyAlignment="1" applyProtection="1">
      <alignment horizontal="center" vertical="top"/>
      <protection locked="0"/>
    </xf>
    <xf numFmtId="0" fontId="6" fillId="0" borderId="0" xfId="40" applyFont="1" applyAlignment="1" applyProtection="1">
      <alignment wrapText="1"/>
      <protection locked="0"/>
    </xf>
    <xf numFmtId="0" fontId="6" fillId="0" borderId="26" xfId="39" applyFont="1" applyBorder="1" applyAlignment="1" applyProtection="1">
      <alignment horizontal="center" vertical="center"/>
      <protection/>
    </xf>
    <xf numFmtId="0" fontId="6" fillId="0" borderId="27" xfId="39" applyFont="1" applyBorder="1" applyAlignment="1" applyProtection="1">
      <alignment horizontal="center" vertical="top" wrapText="1"/>
      <protection/>
    </xf>
    <xf numFmtId="14" fontId="6" fillId="0" borderId="27" xfId="39" applyNumberFormat="1" applyFont="1" applyBorder="1" applyAlignment="1" applyProtection="1">
      <alignment horizontal="center" vertical="top" wrapText="1"/>
      <protection/>
    </xf>
    <xf numFmtId="49" fontId="6" fillId="0" borderId="27" xfId="39" applyNumberFormat="1" applyFont="1" applyBorder="1" applyAlignment="1" applyProtection="1">
      <alignment horizontal="center" vertical="center" wrapText="1"/>
      <protection/>
    </xf>
    <xf numFmtId="14" fontId="6" fillId="0" borderId="28" xfId="39" applyNumberFormat="1" applyFont="1" applyBorder="1" applyAlignment="1" applyProtection="1">
      <alignment horizontal="center" vertical="top" wrapText="1"/>
      <protection/>
    </xf>
    <xf numFmtId="0" fontId="6" fillId="0" borderId="29" xfId="39" applyFont="1" applyBorder="1" applyAlignment="1" applyProtection="1">
      <alignment horizontal="center" vertical="center" wrapText="1"/>
      <protection/>
    </xf>
    <xf numFmtId="0" fontId="6" fillId="0" borderId="10" xfId="39" applyFont="1" applyBorder="1" applyAlignment="1" applyProtection="1">
      <alignment horizontal="center" vertical="top" wrapText="1"/>
      <protection/>
    </xf>
    <xf numFmtId="49" fontId="6" fillId="0" borderId="10" xfId="39" applyNumberFormat="1" applyFont="1" applyBorder="1" applyAlignment="1" applyProtection="1">
      <alignment horizontal="center" vertical="center" wrapText="1"/>
      <protection/>
    </xf>
    <xf numFmtId="0" fontId="6" fillId="0" borderId="17" xfId="39" applyFont="1" applyBorder="1" applyAlignment="1" applyProtection="1">
      <alignment horizontal="center"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0" fontId="8" fillId="0" borderId="10" xfId="39" applyFont="1" applyBorder="1" applyAlignment="1" applyProtection="1">
      <alignment vertical="top" wrapText="1"/>
      <protection/>
    </xf>
    <xf numFmtId="0" fontId="8" fillId="0" borderId="12" xfId="39" applyFont="1" applyBorder="1" applyAlignment="1" applyProtection="1">
      <alignment vertical="top" wrapText="1"/>
      <protection/>
    </xf>
    <xf numFmtId="49" fontId="6" fillId="33" borderId="18" xfId="39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39" applyFont="1" applyFill="1" applyBorder="1" applyAlignment="1" applyProtection="1">
      <alignment vertical="top" wrapText="1"/>
      <protection/>
    </xf>
    <xf numFmtId="0" fontId="8" fillId="0" borderId="10" xfId="39" applyFont="1" applyBorder="1" applyAlignment="1" applyProtection="1">
      <alignment horizontal="right" vertical="top" wrapText="1"/>
      <protection/>
    </xf>
    <xf numFmtId="0" fontId="17" fillId="37" borderId="10" xfId="39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0" fontId="17" fillId="37" borderId="10" xfId="39" applyFont="1" applyFill="1" applyBorder="1" applyAlignment="1" applyProtection="1">
      <alignment vertical="top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1" fontId="7" fillId="0" borderId="12" xfId="39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17" fillId="37" borderId="10" xfId="39" applyNumberFormat="1" applyFont="1" applyFill="1" applyBorder="1" applyAlignment="1" applyProtection="1">
      <alignment vertical="top" wrapText="1"/>
      <protection/>
    </xf>
    <xf numFmtId="1" fontId="8" fillId="0" borderId="10" xfId="39" applyNumberFormat="1" applyFont="1" applyBorder="1" applyAlignment="1" applyProtection="1">
      <alignment vertical="top" wrapText="1"/>
      <protection/>
    </xf>
    <xf numFmtId="1" fontId="17" fillId="37" borderId="10" xfId="39" applyNumberFormat="1" applyFont="1" applyFill="1" applyBorder="1" applyAlignment="1" applyProtection="1">
      <alignment vertical="top"/>
      <protection/>
    </xf>
    <xf numFmtId="1" fontId="3" fillId="0" borderId="18" xfId="39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39" applyNumberFormat="1" applyFont="1" applyBorder="1" applyAlignment="1" applyProtection="1">
      <alignment horizontal="right" vertical="top" wrapText="1"/>
      <protection/>
    </xf>
    <xf numFmtId="1" fontId="6" fillId="0" borderId="18" xfId="39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39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39" applyNumberFormat="1" applyFont="1" applyFill="1" applyBorder="1" applyAlignment="1" applyProtection="1">
      <alignment vertical="top"/>
      <protection/>
    </xf>
    <xf numFmtId="0" fontId="17" fillId="37" borderId="29" xfId="39" applyNumberFormat="1" applyFont="1" applyFill="1" applyBorder="1" applyAlignment="1" applyProtection="1">
      <alignment vertical="top" wrapText="1"/>
      <protection/>
    </xf>
    <xf numFmtId="49" fontId="3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0" xfId="39" applyNumberFormat="1" applyFont="1" applyBorder="1" applyAlignment="1" applyProtection="1">
      <alignment horizontal="right" vertical="top" wrapText="1"/>
      <protection/>
    </xf>
    <xf numFmtId="1" fontId="5" fillId="0" borderId="13" xfId="39" applyNumberFormat="1" applyFont="1" applyBorder="1" applyAlignment="1" applyProtection="1">
      <alignment horizontal="right" vertical="top" wrapText="1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8" fillId="0" borderId="30" xfId="39" applyNumberFormat="1" applyFont="1" applyBorder="1" applyAlignment="1" applyProtection="1">
      <alignment vertical="top" wrapText="1"/>
      <protection/>
    </xf>
    <xf numFmtId="1" fontId="8" fillId="0" borderId="31" xfId="39" applyNumberFormat="1" applyFont="1" applyBorder="1" applyAlignment="1" applyProtection="1">
      <alignment vertical="top" wrapText="1"/>
      <protection/>
    </xf>
    <xf numFmtId="1" fontId="4" fillId="0" borderId="23" xfId="39" applyNumberFormat="1" applyFont="1" applyBorder="1" applyAlignment="1" applyProtection="1">
      <alignment horizontal="right" vertical="top" wrapText="1"/>
      <protection/>
    </xf>
    <xf numFmtId="1" fontId="8" fillId="0" borderId="32" xfId="39" applyNumberFormat="1" applyFont="1" applyBorder="1" applyAlignment="1" applyProtection="1">
      <alignment vertical="top" wrapText="1"/>
      <protection/>
    </xf>
    <xf numFmtId="1" fontId="8" fillId="0" borderId="33" xfId="39" applyNumberFormat="1" applyFont="1" applyBorder="1" applyAlignment="1" applyProtection="1">
      <alignment vertical="top" wrapText="1"/>
      <protection/>
    </xf>
    <xf numFmtId="1" fontId="5" fillId="0" borderId="11" xfId="39" applyNumberFormat="1" applyFont="1" applyBorder="1" applyAlignment="1" applyProtection="1">
      <alignment horizontal="right" vertical="top" wrapText="1"/>
      <protection/>
    </xf>
    <xf numFmtId="1" fontId="5" fillId="33" borderId="10" xfId="39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39" applyNumberFormat="1" applyFont="1" applyBorder="1" applyAlignment="1" applyProtection="1">
      <alignment horizontal="right" vertical="top" wrapText="1"/>
      <protection/>
    </xf>
    <xf numFmtId="49" fontId="3" fillId="0" borderId="36" xfId="39" applyNumberFormat="1" applyFont="1" applyBorder="1" applyAlignment="1" applyProtection="1">
      <alignment horizontal="right" vertical="top" wrapText="1"/>
      <protection/>
    </xf>
    <xf numFmtId="1" fontId="3" fillId="0" borderId="36" xfId="39" applyNumberFormat="1" applyFont="1" applyBorder="1" applyAlignment="1" applyProtection="1">
      <alignment horizontal="right" vertical="top" wrapText="1"/>
      <protection/>
    </xf>
    <xf numFmtId="0" fontId="4" fillId="0" borderId="0" xfId="39" applyFont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0" fontId="9" fillId="0" borderId="16" xfId="41" applyFont="1" applyBorder="1" applyAlignment="1" applyProtection="1">
      <alignment horizontal="center" vertical="center" wrapText="1"/>
      <protection/>
    </xf>
    <xf numFmtId="0" fontId="9" fillId="0" borderId="12" xfId="41" applyFont="1" applyBorder="1" applyAlignment="1" applyProtection="1">
      <alignment horizontal="center" vertical="center" wrapText="1"/>
      <protection/>
    </xf>
    <xf numFmtId="0" fontId="9" fillId="0" borderId="11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vertical="center" wrapText="1"/>
      <protection/>
    </xf>
    <xf numFmtId="0" fontId="10" fillId="0" borderId="10" xfId="41" applyFont="1" applyFill="1" applyBorder="1" applyProtection="1">
      <alignment/>
      <protection/>
    </xf>
    <xf numFmtId="0" fontId="10" fillId="0" borderId="10" xfId="41" applyFont="1" applyBorder="1" applyAlignment="1" applyProtection="1">
      <alignment vertical="center" wrapText="1"/>
      <protection/>
    </xf>
    <xf numFmtId="3" fontId="10" fillId="0" borderId="10" xfId="41" applyNumberFormat="1" applyFont="1" applyBorder="1" applyAlignment="1" applyProtection="1">
      <alignment horizontal="center" vertical="center"/>
      <protection/>
    </xf>
    <xf numFmtId="0" fontId="10" fillId="0" borderId="10" xfId="41" applyFont="1" applyFill="1" applyBorder="1" applyAlignment="1" applyProtection="1">
      <alignment vertical="center" wrapText="1"/>
      <protection/>
    </xf>
    <xf numFmtId="0" fontId="11" fillId="0" borderId="10" xfId="41" applyFont="1" applyBorder="1" applyAlignment="1" applyProtection="1">
      <alignment horizontal="right"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0" fillId="0" borderId="10" xfId="41" applyFont="1" applyBorder="1" applyAlignment="1" applyProtection="1">
      <alignment wrapText="1"/>
      <protection/>
    </xf>
    <xf numFmtId="0" fontId="10" fillId="0" borderId="16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0" fillId="0" borderId="29" xfId="41" applyFont="1" applyBorder="1" applyAlignment="1" applyProtection="1">
      <alignment vertical="center" wrapText="1"/>
      <protection/>
    </xf>
    <xf numFmtId="49" fontId="10" fillId="0" borderId="16" xfId="41" applyNumberFormat="1" applyFont="1" applyBorder="1" applyAlignment="1" applyProtection="1">
      <alignment horizontal="center" vertical="center" wrapText="1"/>
      <protection/>
    </xf>
    <xf numFmtId="0" fontId="10" fillId="0" borderId="14" xfId="41" applyFont="1" applyBorder="1" applyAlignment="1" applyProtection="1">
      <alignment vertical="center" wrapText="1"/>
      <protection/>
    </xf>
    <xf numFmtId="0" fontId="9" fillId="0" borderId="12" xfId="41" applyFont="1" applyBorder="1" applyAlignment="1" applyProtection="1">
      <alignment vertic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0" fillId="0" borderId="0" xfId="41" applyFont="1" applyBorder="1" applyAlignment="1" applyProtection="1">
      <alignment wrapText="1"/>
      <protection/>
    </xf>
    <xf numFmtId="1" fontId="10" fillId="0" borderId="10" xfId="41" applyNumberFormat="1" applyFont="1" applyBorder="1" applyAlignment="1" applyProtection="1">
      <alignment vertical="center"/>
      <protection/>
    </xf>
    <xf numFmtId="1" fontId="8" fillId="38" borderId="17" xfId="39" applyNumberFormat="1" applyFont="1" applyFill="1" applyBorder="1" applyAlignment="1" applyProtection="1">
      <alignment vertical="top" wrapText="1"/>
      <protection locked="0"/>
    </xf>
    <xf numFmtId="1" fontId="8" fillId="38" borderId="12" xfId="39" applyNumberFormat="1" applyFont="1" applyFill="1" applyBorder="1" applyAlignment="1" applyProtection="1">
      <alignment vertical="top" wrapText="1"/>
      <protection locked="0"/>
    </xf>
    <xf numFmtId="0" fontId="10" fillId="0" borderId="0" xfId="40" applyFont="1" applyAlignment="1" applyProtection="1">
      <alignment wrapText="1"/>
      <protection locked="0"/>
    </xf>
    <xf numFmtId="0" fontId="10" fillId="0" borderId="0" xfId="40" applyFont="1" applyFill="1" applyAlignment="1" applyProtection="1">
      <alignment wrapText="1"/>
      <protection locked="0"/>
    </xf>
    <xf numFmtId="0" fontId="9" fillId="0" borderId="0" xfId="40" applyFont="1" applyBorder="1" applyAlignment="1" applyProtection="1">
      <alignment horizontal="centerContinuous" vertical="center" wrapText="1"/>
      <protection locked="0"/>
    </xf>
    <xf numFmtId="0" fontId="9" fillId="0" borderId="0" xfId="40" applyFont="1" applyFill="1" applyBorder="1" applyAlignment="1" applyProtection="1">
      <alignment horizontal="centerContinuous" vertical="center" wrapText="1"/>
      <protection locked="0"/>
    </xf>
    <xf numFmtId="1" fontId="10" fillId="0" borderId="0" xfId="40" applyNumberFormat="1" applyFont="1" applyBorder="1" applyAlignment="1" applyProtection="1">
      <alignment wrapText="1"/>
      <protection/>
    </xf>
    <xf numFmtId="0" fontId="10" fillId="0" borderId="0" xfId="40" applyFont="1" applyAlignment="1" applyProtection="1">
      <alignment horizontal="centerContinuous" wrapText="1"/>
      <protection/>
    </xf>
    <xf numFmtId="0" fontId="10" fillId="0" borderId="0" xfId="40" applyFont="1" applyAlignment="1" applyProtection="1">
      <alignment horizontal="center" wrapText="1"/>
      <protection/>
    </xf>
    <xf numFmtId="0" fontId="9" fillId="0" borderId="0" xfId="40" applyFont="1" applyAlignment="1" applyProtection="1">
      <alignment wrapText="1"/>
      <protection/>
    </xf>
    <xf numFmtId="0" fontId="9" fillId="0" borderId="10" xfId="40" applyFont="1" applyBorder="1" applyAlignment="1" applyProtection="1">
      <alignment horizontal="center" vertical="center" wrapText="1"/>
      <protection/>
    </xf>
    <xf numFmtId="14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horizontal="center" wrapText="1"/>
      <protection/>
    </xf>
    <xf numFmtId="49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0" fontId="10" fillId="0" borderId="10" xfId="40" applyFont="1" applyFill="1" applyBorder="1" applyAlignment="1" applyProtection="1">
      <alignment wrapText="1"/>
      <protection/>
    </xf>
    <xf numFmtId="49" fontId="10" fillId="0" borderId="10" xfId="40" applyNumberFormat="1" applyFont="1" applyFill="1" applyBorder="1" applyAlignment="1" applyProtection="1">
      <alignment horizontal="center" wrapText="1"/>
      <protection/>
    </xf>
    <xf numFmtId="0" fontId="9" fillId="0" borderId="10" xfId="40" applyFont="1" applyBorder="1" applyAlignment="1" applyProtection="1">
      <alignment horizontal="right" wrapText="1"/>
      <protection/>
    </xf>
    <xf numFmtId="49" fontId="9" fillId="0" borderId="10" xfId="40" applyNumberFormat="1" applyFont="1" applyBorder="1" applyAlignment="1" applyProtection="1">
      <alignment horizontal="center"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1" fontId="10" fillId="0" borderId="10" xfId="40" applyNumberFormat="1" applyFont="1" applyFill="1" applyBorder="1" applyAlignment="1" applyProtection="1">
      <alignment wrapText="1"/>
      <protection/>
    </xf>
    <xf numFmtId="0" fontId="9" fillId="0" borderId="10" xfId="40" applyFont="1" applyBorder="1" applyAlignment="1" applyProtection="1">
      <alignment wrapText="1"/>
      <protection/>
    </xf>
    <xf numFmtId="49" fontId="10" fillId="0" borderId="0" xfId="40" applyNumberFormat="1" applyFont="1" applyBorder="1" applyAlignment="1" applyProtection="1">
      <alignment wrapText="1"/>
      <protection/>
    </xf>
    <xf numFmtId="1" fontId="10" fillId="0" borderId="0" xfId="40" applyNumberFormat="1" applyFont="1" applyFill="1" applyBorder="1" applyAlignment="1" applyProtection="1">
      <alignment wrapText="1"/>
      <protection/>
    </xf>
    <xf numFmtId="0" fontId="9" fillId="0" borderId="0" xfId="40" applyFont="1" applyAlignment="1" applyProtection="1">
      <alignment horizontal="center"/>
      <protection/>
    </xf>
    <xf numFmtId="1" fontId="10" fillId="0" borderId="10" xfId="42" applyNumberFormat="1" applyFont="1" applyFill="1" applyBorder="1" applyAlignment="1" applyProtection="1">
      <alignment vertical="center"/>
      <protection/>
    </xf>
    <xf numFmtId="1" fontId="10" fillId="0" borderId="12" xfId="42" applyNumberFormat="1" applyFont="1" applyFill="1" applyBorder="1" applyAlignment="1" applyProtection="1">
      <alignment vertical="center"/>
      <protection/>
    </xf>
    <xf numFmtId="0" fontId="9" fillId="0" borderId="0" xfId="42" applyFont="1" applyBorder="1" applyAlignment="1" applyProtection="1">
      <alignment vertical="center" wrapText="1"/>
      <protection locked="0"/>
    </xf>
    <xf numFmtId="49" fontId="9" fillId="0" borderId="0" xfId="42" applyNumberFormat="1" applyFont="1" applyBorder="1" applyAlignment="1" applyProtection="1">
      <alignment horizontal="center" vertical="center" wrapText="1"/>
      <protection locked="0"/>
    </xf>
    <xf numFmtId="0" fontId="10" fillId="0" borderId="0" xfId="42" applyFont="1" applyBorder="1" applyProtection="1">
      <alignment/>
      <protection locked="0"/>
    </xf>
    <xf numFmtId="0" fontId="10" fillId="0" borderId="0" xfId="38" applyFont="1" applyProtection="1">
      <alignment/>
      <protection locked="0"/>
    </xf>
    <xf numFmtId="0" fontId="9" fillId="0" borderId="0" xfId="37" applyFont="1" applyAlignment="1" applyProtection="1">
      <alignment horizontal="centerContinuous"/>
      <protection locked="0"/>
    </xf>
    <xf numFmtId="0" fontId="10" fillId="0" borderId="0" xfId="37" applyFont="1" applyProtection="1">
      <alignment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9" fillId="0" borderId="0" xfId="37" applyFont="1" applyProtection="1">
      <alignment/>
      <protection locked="0"/>
    </xf>
    <xf numFmtId="0" fontId="10" fillId="0" borderId="0" xfId="37" applyFont="1" applyAlignment="1" applyProtection="1">
      <alignment/>
      <protection locked="0"/>
    </xf>
    <xf numFmtId="0" fontId="9" fillId="0" borderId="0" xfId="37" applyFont="1" applyBorder="1" applyAlignment="1" applyProtection="1">
      <alignment horizontal="centerContinuous"/>
      <protection locked="0"/>
    </xf>
    <xf numFmtId="0" fontId="9" fillId="0" borderId="10" xfId="37" applyFont="1" applyBorder="1" applyAlignment="1" applyProtection="1">
      <alignment horizontal="centerContinuous" vertical="center" wrapText="1"/>
      <protection/>
    </xf>
    <xf numFmtId="0" fontId="9" fillId="0" borderId="10" xfId="37" applyFont="1" applyBorder="1" applyAlignment="1" applyProtection="1">
      <alignment horizontal="center" vertical="center" wrapText="1"/>
      <protection/>
    </xf>
    <xf numFmtId="49" fontId="9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Alignment="1" applyProtection="1">
      <alignment horizontal="centerContinuous"/>
      <protection/>
    </xf>
    <xf numFmtId="0" fontId="9" fillId="0" borderId="10" xfId="37" applyFont="1" applyBorder="1" applyAlignment="1" applyProtection="1">
      <alignment horizontal="center"/>
      <protection/>
    </xf>
    <xf numFmtId="0" fontId="9" fillId="0" borderId="10" xfId="37" applyFont="1" applyBorder="1" applyAlignment="1" applyProtection="1">
      <alignment wrapText="1"/>
      <protection/>
    </xf>
    <xf numFmtId="0" fontId="9" fillId="0" borderId="10" xfId="37" applyFont="1" applyBorder="1" applyAlignment="1" applyProtection="1">
      <alignment vertical="justify" wrapText="1"/>
      <protection/>
    </xf>
    <xf numFmtId="49" fontId="9" fillId="33" borderId="10" xfId="37" applyNumberFormat="1" applyFont="1" applyFill="1" applyBorder="1" applyAlignment="1" applyProtection="1">
      <alignment vertical="justify" wrapText="1"/>
      <protection/>
    </xf>
    <xf numFmtId="0" fontId="10" fillId="33" borderId="10" xfId="37" applyFont="1" applyFill="1" applyBorder="1" applyAlignment="1" applyProtection="1">
      <alignment horizontal="left" vertical="center" wrapText="1"/>
      <protection/>
    </xf>
    <xf numFmtId="0" fontId="10" fillId="0" borderId="10" xfId="37" applyFont="1" applyBorder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right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Protection="1">
      <alignment/>
      <protection/>
    </xf>
    <xf numFmtId="0" fontId="9" fillId="0" borderId="10" xfId="37" applyFont="1" applyBorder="1" applyAlignment="1" applyProtection="1">
      <alignment horizontal="left"/>
      <protection/>
    </xf>
    <xf numFmtId="0" fontId="9" fillId="0" borderId="10" xfId="37" applyFont="1" applyBorder="1" applyAlignment="1" applyProtection="1">
      <alignment vertical="top" wrapText="1"/>
      <protection/>
    </xf>
    <xf numFmtId="0" fontId="9" fillId="0" borderId="10" xfId="37" applyFont="1" applyBorder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9" fillId="0" borderId="12" xfId="37" applyFont="1" applyBorder="1" applyAlignment="1" applyProtection="1">
      <alignment vertical="justify" wrapText="1"/>
      <protection/>
    </xf>
    <xf numFmtId="49" fontId="10" fillId="33" borderId="12" xfId="37" applyNumberFormat="1" applyFont="1" applyFill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vertical="justify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vertical="justify"/>
      <protection/>
    </xf>
    <xf numFmtId="1" fontId="10" fillId="33" borderId="16" xfId="37" applyNumberFormat="1" applyFont="1" applyFill="1" applyBorder="1" applyAlignment="1" applyProtection="1">
      <alignment horizontal="center" vertical="center" wrapText="1"/>
      <protection/>
    </xf>
    <xf numFmtId="1" fontId="10" fillId="0" borderId="0" xfId="37" applyNumberFormat="1" applyFont="1" applyAlignment="1" applyProtection="1">
      <alignment vertical="center" wrapText="1"/>
      <protection locked="0"/>
    </xf>
    <xf numFmtId="1" fontId="10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left" vertical="center" wrapText="1"/>
      <protection locked="0"/>
    </xf>
    <xf numFmtId="0" fontId="10" fillId="0" borderId="0" xfId="34" applyFont="1" applyProtection="1">
      <alignment/>
      <protection locked="0"/>
    </xf>
    <xf numFmtId="49" fontId="10" fillId="0" borderId="0" xfId="38" applyNumberFormat="1" applyFont="1" applyProtection="1">
      <alignment/>
      <protection locked="0"/>
    </xf>
    <xf numFmtId="0" fontId="9" fillId="0" borderId="12" xfId="34" applyFont="1" applyBorder="1" applyAlignment="1" applyProtection="1">
      <alignment horizontal="centerContinuous" vertical="center" wrapText="1"/>
      <protection/>
    </xf>
    <xf numFmtId="49" fontId="9" fillId="0" borderId="13" xfId="34" applyNumberFormat="1" applyFont="1" applyBorder="1" applyAlignment="1" applyProtection="1">
      <alignment horizontal="center" vertical="center" wrapText="1"/>
      <protection/>
    </xf>
    <xf numFmtId="1" fontId="9" fillId="0" borderId="16" xfId="34" applyNumberFormat="1" applyFont="1" applyBorder="1" applyAlignment="1" applyProtection="1">
      <alignment horizontal="centerContinuous" vertical="center" wrapText="1"/>
      <protection/>
    </xf>
    <xf numFmtId="49" fontId="9" fillId="0" borderId="11" xfId="34" applyNumberFormat="1" applyFont="1" applyBorder="1" applyAlignment="1" applyProtection="1">
      <alignment horizontal="center" vertical="center" wrapText="1"/>
      <protection/>
    </xf>
    <xf numFmtId="0" fontId="9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49" fontId="9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49" fontId="9" fillId="0" borderId="10" xfId="34" applyNumberFormat="1" applyFont="1" applyBorder="1" applyAlignment="1" applyProtection="1">
      <alignment horizontal="left" vertical="center" wrapText="1"/>
      <protection/>
    </xf>
    <xf numFmtId="0" fontId="9" fillId="0" borderId="0" xfId="34" applyFont="1" applyBorder="1" applyAlignment="1" applyProtection="1">
      <alignment horizontal="left" vertical="center" wrapText="1"/>
      <protection/>
    </xf>
    <xf numFmtId="49" fontId="9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0" fontId="9" fillId="0" borderId="16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right"/>
      <protection/>
    </xf>
    <xf numFmtId="0" fontId="10" fillId="0" borderId="10" xfId="34" applyFont="1" applyBorder="1" applyAlignment="1" applyProtection="1">
      <alignment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 quotePrefix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49" fontId="9" fillId="0" borderId="0" xfId="34" applyNumberFormat="1" applyFont="1" applyBorder="1" applyAlignment="1" applyProtection="1">
      <alignment horizontal="center" vertical="center" wrapText="1"/>
      <protection/>
    </xf>
    <xf numFmtId="0" fontId="9" fillId="0" borderId="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Alignment="1" applyProtection="1">
      <alignment vertical="justify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49" fontId="10" fillId="0" borderId="0" xfId="35" applyNumberFormat="1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horizontal="centerContinuous" vertical="center" wrapText="1"/>
      <protection locked="0"/>
    </xf>
    <xf numFmtId="0" fontId="9" fillId="0" borderId="0" xfId="35" applyFont="1" applyAlignment="1" applyProtection="1">
      <alignment horizontal="center" vertical="center" wrapText="1"/>
      <protection locked="0"/>
    </xf>
    <xf numFmtId="0" fontId="9" fillId="0" borderId="0" xfId="35" applyFont="1" applyProtection="1">
      <alignment/>
      <protection locked="0"/>
    </xf>
    <xf numFmtId="1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0" xfId="35" applyNumberFormat="1" applyFont="1" applyAlignment="1" applyProtection="1">
      <alignment vertical="center" wrapText="1"/>
      <protection locked="0"/>
    </xf>
    <xf numFmtId="0" fontId="9" fillId="0" borderId="0" xfId="41" applyFont="1" applyBorder="1" applyAlignment="1" applyProtection="1">
      <alignment wrapText="1"/>
      <protection locked="0"/>
    </xf>
    <xf numFmtId="1" fontId="10" fillId="0" borderId="0" xfId="41" applyNumberFormat="1" applyFont="1" applyBorder="1" applyProtection="1">
      <alignment/>
      <protection locked="0"/>
    </xf>
    <xf numFmtId="0" fontId="9" fillId="0" borderId="0" xfId="4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9" fillId="35" borderId="10" xfId="41" applyNumberFormat="1" applyFont="1" applyFill="1" applyBorder="1" applyAlignment="1" applyProtection="1">
      <alignment vertical="center"/>
      <protection locked="0"/>
    </xf>
    <xf numFmtId="0" fontId="8" fillId="0" borderId="0" xfId="39" applyFont="1" applyBorder="1" applyAlignment="1" applyProtection="1">
      <alignment vertical="top"/>
      <protection locked="0"/>
    </xf>
    <xf numFmtId="49" fontId="6" fillId="0" borderId="0" xfId="39" applyNumberFormat="1" applyFont="1" applyBorder="1" applyAlignment="1" applyProtection="1">
      <alignment vertical="top" wrapText="1"/>
      <protection locked="0"/>
    </xf>
    <xf numFmtId="1" fontId="8" fillId="0" borderId="0" xfId="39" applyNumberFormat="1" applyFont="1" applyBorder="1" applyAlignment="1" applyProtection="1">
      <alignment vertical="top" wrapText="1"/>
      <protection locked="0"/>
    </xf>
    <xf numFmtId="1" fontId="10" fillId="0" borderId="10" xfId="35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39" applyFont="1" applyFill="1" applyAlignment="1" applyProtection="1">
      <alignment horizontal="right" vertical="top" wrapText="1"/>
      <protection locked="0"/>
    </xf>
    <xf numFmtId="1" fontId="9" fillId="0" borderId="10" xfId="37" applyNumberFormat="1" applyFont="1" applyBorder="1" applyAlignment="1" applyProtection="1">
      <alignment vertical="center" wrapText="1"/>
      <protection/>
    </xf>
    <xf numFmtId="1" fontId="8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38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6" fillId="37" borderId="10" xfId="39" applyFont="1" applyFill="1" applyBorder="1" applyAlignment="1" applyProtection="1">
      <alignment horizontal="left" vertical="top" wrapText="1"/>
      <protection/>
    </xf>
    <xf numFmtId="1" fontId="16" fillId="37" borderId="10" xfId="39" applyNumberFormat="1" applyFont="1" applyFill="1" applyBorder="1" applyAlignment="1" applyProtection="1">
      <alignment vertical="top" wrapText="1"/>
      <protection/>
    </xf>
    <xf numFmtId="0" fontId="16" fillId="37" borderId="37" xfId="39" applyFont="1" applyFill="1" applyBorder="1" applyAlignment="1" applyProtection="1">
      <alignment horizontal="left" vertical="top" wrapText="1"/>
      <protection/>
    </xf>
    <xf numFmtId="0" fontId="16" fillId="37" borderId="29" xfId="39" applyFont="1" applyFill="1" applyBorder="1" applyAlignment="1" applyProtection="1">
      <alignment vertical="top" wrapText="1"/>
      <protection/>
    </xf>
    <xf numFmtId="0" fontId="16" fillId="37" borderId="38" xfId="39" applyFont="1" applyFill="1" applyBorder="1" applyAlignment="1" applyProtection="1">
      <alignment vertical="top" wrapText="1"/>
      <protection/>
    </xf>
    <xf numFmtId="49" fontId="16" fillId="37" borderId="36" xfId="39" applyNumberFormat="1" applyFont="1" applyFill="1" applyBorder="1" applyAlignment="1" applyProtection="1">
      <alignment vertical="center" wrapText="1"/>
      <protection/>
    </xf>
    <xf numFmtId="0" fontId="16" fillId="37" borderId="10" xfId="39" applyFont="1" applyFill="1" applyBorder="1" applyAlignment="1" applyProtection="1">
      <alignment vertical="top" wrapText="1"/>
      <protection/>
    </xf>
    <xf numFmtId="0" fontId="3" fillId="0" borderId="0" xfId="36" applyNumberFormat="1" applyFont="1" applyAlignment="1" applyProtection="1">
      <alignment horizontal="center" vertical="center" wrapText="1"/>
      <protection locked="0"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9" fillId="0" borderId="0" xfId="42" applyFont="1" applyBorder="1" applyAlignment="1" applyProtection="1">
      <alignment horizontal="left" wrapText="1"/>
      <protection locked="0"/>
    </xf>
    <xf numFmtId="0" fontId="10" fillId="0" borderId="10" xfId="37" applyFont="1" applyBorder="1" applyAlignment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/>
      <protection/>
    </xf>
    <xf numFmtId="1" fontId="10" fillId="34" borderId="10" xfId="37" applyNumberFormat="1" applyFont="1" applyFill="1" applyBorder="1" applyAlignment="1" applyProtection="1">
      <alignment vertical="center"/>
      <protection locked="0"/>
    </xf>
    <xf numFmtId="1" fontId="10" fillId="34" borderId="10" xfId="37" applyNumberFormat="1" applyFont="1" applyFill="1" applyBorder="1" applyAlignment="1" applyProtection="1">
      <alignment horizontal="center" vertic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3" fontId="9" fillId="0" borderId="16" xfId="41" applyNumberFormat="1" applyFont="1" applyFill="1" applyBorder="1" applyAlignment="1" applyProtection="1">
      <alignment vertical="center"/>
      <protection/>
    </xf>
    <xf numFmtId="0" fontId="8" fillId="0" borderId="10" xfId="39" applyFont="1" applyBorder="1" applyAlignment="1" applyProtection="1">
      <alignment vertical="top"/>
      <protection locked="0"/>
    </xf>
    <xf numFmtId="0" fontId="6" fillId="0" borderId="10" xfId="39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center" wrapText="1"/>
      <protection/>
    </xf>
    <xf numFmtId="0" fontId="10" fillId="0" borderId="0" xfId="41" applyFont="1" applyBorder="1" applyAlignment="1" applyProtection="1">
      <alignment horizontal="centerContinuous"/>
      <protection/>
    </xf>
    <xf numFmtId="0" fontId="10" fillId="0" borderId="35" xfId="41" applyFont="1" applyBorder="1" applyAlignment="1" applyProtection="1">
      <alignment horizontal="centerContinuous"/>
      <protection/>
    </xf>
    <xf numFmtId="0" fontId="10" fillId="0" borderId="0" xfId="41" applyFont="1" applyAlignment="1" applyProtection="1">
      <alignment horizontal="centerContinuous" wrapText="1"/>
      <protection/>
    </xf>
    <xf numFmtId="0" fontId="9" fillId="0" borderId="0" xfId="39" applyFont="1" applyBorder="1" applyAlignment="1" applyProtection="1">
      <alignment vertical="top" wrapText="1"/>
      <protection/>
    </xf>
    <xf numFmtId="0" fontId="9" fillId="0" borderId="0" xfId="40" applyFont="1" applyBorder="1" applyAlignment="1" applyProtection="1">
      <alignment horizontal="centerContinuous" vertical="center" wrapText="1"/>
      <protection/>
    </xf>
    <xf numFmtId="0" fontId="9" fillId="0" borderId="0" xfId="40" applyFont="1" applyFill="1" applyBorder="1" applyAlignment="1" applyProtection="1">
      <alignment horizontal="centerContinuous" vertical="center" wrapText="1"/>
      <protection/>
    </xf>
    <xf numFmtId="0" fontId="9" fillId="0" borderId="0" xfId="39" applyFont="1" applyBorder="1" applyAlignment="1" applyProtection="1">
      <alignment horizontal="left" vertical="top"/>
      <protection/>
    </xf>
    <xf numFmtId="0" fontId="9" fillId="0" borderId="0" xfId="39" applyFont="1" applyBorder="1" applyAlignment="1" applyProtection="1">
      <alignment vertical="top"/>
      <protection/>
    </xf>
    <xf numFmtId="0" fontId="9" fillId="0" borderId="0" xfId="39" applyFont="1" applyFill="1" applyBorder="1" applyAlignment="1" applyProtection="1">
      <alignment vertical="top" wrapText="1"/>
      <protection/>
    </xf>
    <xf numFmtId="0" fontId="9" fillId="0" borderId="0" xfId="40" applyFont="1" applyFill="1" applyBorder="1" applyAlignment="1" applyProtection="1">
      <alignment horizontal="right" vertical="center" wrapText="1"/>
      <protection/>
    </xf>
    <xf numFmtId="0" fontId="9" fillId="0" borderId="0" xfId="42" applyFont="1" applyAlignment="1" applyProtection="1">
      <alignment horizontal="centerContinuous" wrapText="1"/>
      <protection/>
    </xf>
    <xf numFmtId="49" fontId="9" fillId="0" borderId="0" xfId="42" applyNumberFormat="1" applyFont="1" applyAlignment="1" applyProtection="1">
      <alignment horizontal="center" wrapText="1"/>
      <protection/>
    </xf>
    <xf numFmtId="0" fontId="9" fillId="0" borderId="0" xfId="42" applyFont="1" applyAlignment="1" applyProtection="1">
      <alignment horizontal="centerContinuous"/>
      <protection/>
    </xf>
    <xf numFmtId="0" fontId="10" fillId="0" borderId="0" xfId="42" applyFont="1" applyProtection="1">
      <alignment/>
      <protection/>
    </xf>
    <xf numFmtId="0" fontId="8" fillId="0" borderId="0" xfId="42" applyFont="1" applyAlignment="1" applyProtection="1">
      <alignment horizontal="left"/>
      <protection/>
    </xf>
    <xf numFmtId="0" fontId="9" fillId="0" borderId="0" xfId="42" applyFont="1" applyBorder="1" applyAlignment="1" applyProtection="1">
      <alignment horizontal="left" vertical="top" wrapText="1"/>
      <protection/>
    </xf>
    <xf numFmtId="0" fontId="9" fillId="0" borderId="0" xfId="42" applyFont="1" applyProtection="1">
      <alignment/>
      <protection/>
    </xf>
    <xf numFmtId="0" fontId="9" fillId="0" borderId="0" xfId="40" applyFont="1" applyAlignment="1" applyProtection="1">
      <alignment horizontal="right" wrapText="1"/>
      <protection/>
    </xf>
    <xf numFmtId="0" fontId="9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center"/>
      <protection/>
    </xf>
    <xf numFmtId="0" fontId="4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Border="1" applyAlignment="1" applyProtection="1">
      <alignment horizontal="center" vertical="justify" wrapText="1"/>
      <protection/>
    </xf>
    <xf numFmtId="0" fontId="10" fillId="0" borderId="0" xfId="37" applyFont="1" applyProtection="1">
      <alignment/>
      <protection/>
    </xf>
    <xf numFmtId="0" fontId="9" fillId="0" borderId="0" xfId="37" applyFont="1" applyBorder="1" applyAlignment="1" applyProtection="1">
      <alignment vertical="justify" wrapText="1"/>
      <protection/>
    </xf>
    <xf numFmtId="0" fontId="9" fillId="0" borderId="0" xfId="37" applyFont="1" applyAlignment="1" applyProtection="1">
      <alignment horizontal="left" vertical="center" wrapText="1"/>
      <protection/>
    </xf>
    <xf numFmtId="0" fontId="9" fillId="0" borderId="0" xfId="34" applyFont="1" applyAlignment="1" applyProtection="1">
      <alignment horizontal="center" vertical="center"/>
      <protection/>
    </xf>
    <xf numFmtId="49" fontId="9" fillId="0" borderId="0" xfId="34" applyNumberFormat="1" applyFont="1" applyAlignment="1" applyProtection="1">
      <alignment horizontal="center" vertical="center"/>
      <protection/>
    </xf>
    <xf numFmtId="1" fontId="9" fillId="0" borderId="0" xfId="34" applyNumberFormat="1" applyFont="1" applyAlignment="1" applyProtection="1">
      <alignment horizontal="center" vertical="center"/>
      <protection/>
    </xf>
    <xf numFmtId="0" fontId="9" fillId="0" borderId="0" xfId="37" applyFont="1" applyAlignment="1" applyProtection="1">
      <alignment horizontal="left" vertical="justify"/>
      <protection/>
    </xf>
    <xf numFmtId="1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34" applyFont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left" vertical="center" wrapText="1"/>
      <protection/>
    </xf>
    <xf numFmtId="1" fontId="10" fillId="0" borderId="0" xfId="34" applyNumberFormat="1" applyFont="1" applyAlignment="1" applyProtection="1">
      <alignment horizontal="left" vertical="center" wrapText="1"/>
      <protection/>
    </xf>
    <xf numFmtId="0" fontId="9" fillId="0" borderId="0" xfId="34" applyFont="1" applyProtection="1">
      <alignment/>
      <protection/>
    </xf>
    <xf numFmtId="0" fontId="9" fillId="0" borderId="0" xfId="37" applyFont="1" applyAlignment="1" applyProtection="1">
      <alignment vertical="justify"/>
      <protection/>
    </xf>
    <xf numFmtId="0" fontId="8" fillId="0" borderId="0" xfId="37" applyFont="1" applyAlignment="1" applyProtection="1">
      <alignment horizontal="left"/>
      <protection/>
    </xf>
    <xf numFmtId="0" fontId="9" fillId="0" borderId="0" xfId="37" applyFont="1" applyBorder="1" applyAlignment="1" applyProtection="1">
      <alignment vertical="justify"/>
      <protection/>
    </xf>
    <xf numFmtId="49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39" applyNumberFormat="1" applyFont="1" applyBorder="1" applyAlignment="1" applyProtection="1">
      <alignment horizontal="left" vertical="top" wrapText="1"/>
      <protection locked="0"/>
    </xf>
    <xf numFmtId="166" fontId="9" fillId="0" borderId="0" xfId="39" applyNumberFormat="1" applyFont="1" applyBorder="1" applyAlignment="1" applyProtection="1">
      <alignment horizontal="left" vertical="top"/>
      <protection/>
    </xf>
    <xf numFmtId="0" fontId="4" fillId="0" borderId="0" xfId="36" applyFont="1" applyAlignment="1">
      <alignment horizontal="left" vertical="center" wrapText="1"/>
      <protection/>
    </xf>
    <xf numFmtId="49" fontId="4" fillId="0" borderId="0" xfId="36" applyNumberFormat="1" applyFont="1" applyAlignment="1">
      <alignment horizontal="left" vertical="center" wrapText="1"/>
      <protection/>
    </xf>
    <xf numFmtId="0" fontId="4" fillId="0" borderId="0" xfId="38" applyFont="1">
      <alignment/>
      <protection/>
    </xf>
    <xf numFmtId="0" fontId="4" fillId="0" borderId="0" xfId="37" applyNumberFormat="1" applyFont="1" applyAlignment="1">
      <alignment horizontal="center"/>
      <protection/>
    </xf>
    <xf numFmtId="0" fontId="4" fillId="0" borderId="0" xfId="37" applyFont="1" applyAlignment="1" applyProtection="1">
      <alignment horizontal="center"/>
      <protection locked="0"/>
    </xf>
    <xf numFmtId="0" fontId="4" fillId="0" borderId="0" xfId="37" applyFont="1" applyAlignment="1">
      <alignment horizontal="center"/>
      <protection/>
    </xf>
    <xf numFmtId="0" fontId="4" fillId="0" borderId="0" xfId="38" applyFont="1" applyAlignment="1">
      <alignment/>
      <protection/>
    </xf>
    <xf numFmtId="0" fontId="3" fillId="0" borderId="0" xfId="38" applyFont="1" applyBorder="1">
      <alignment/>
      <protection/>
    </xf>
    <xf numFmtId="0" fontId="3" fillId="0" borderId="0" xfId="38" applyFont="1">
      <alignment/>
      <protection/>
    </xf>
    <xf numFmtId="0" fontId="4" fillId="0" borderId="0" xfId="38" applyFont="1" applyProtection="1">
      <alignment/>
      <protection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49" fontId="4" fillId="0" borderId="0" xfId="38" applyNumberFormat="1" applyFont="1">
      <alignment/>
      <protection/>
    </xf>
    <xf numFmtId="0" fontId="9" fillId="0" borderId="0" xfId="38" applyFont="1" applyBorder="1" applyProtection="1">
      <alignment/>
      <protection/>
    </xf>
    <xf numFmtId="0" fontId="10" fillId="0" borderId="0" xfId="38" applyFont="1" applyBorder="1" applyProtection="1">
      <alignment/>
      <protection/>
    </xf>
    <xf numFmtId="1" fontId="10" fillId="0" borderId="0" xfId="38" applyNumberFormat="1" applyFont="1" applyBorder="1" applyProtection="1">
      <alignment/>
      <protection/>
    </xf>
    <xf numFmtId="1" fontId="10" fillId="0" borderId="0" xfId="38" applyNumberFormat="1" applyFont="1" applyProtection="1">
      <alignment/>
      <protection locked="0"/>
    </xf>
    <xf numFmtId="49" fontId="10" fillId="0" borderId="0" xfId="38" applyNumberFormat="1" applyFont="1" applyProtection="1">
      <alignment/>
      <protection/>
    </xf>
    <xf numFmtId="1" fontId="10" fillId="0" borderId="0" xfId="38" applyNumberFormat="1" applyFont="1" applyProtection="1">
      <alignment/>
      <protection/>
    </xf>
    <xf numFmtId="0" fontId="8" fillId="0" borderId="0" xfId="39" applyFont="1" applyAlignment="1" applyProtection="1">
      <alignment vertical="top"/>
      <protection/>
    </xf>
    <xf numFmtId="0" fontId="8" fillId="0" borderId="0" xfId="39" applyFont="1" applyAlignment="1" applyProtection="1">
      <alignment vertical="top" wrapText="1"/>
      <protection/>
    </xf>
    <xf numFmtId="0" fontId="9" fillId="0" borderId="0" xfId="38" applyFont="1" applyAlignment="1">
      <alignment horizontal="center"/>
      <protection/>
    </xf>
    <xf numFmtId="0" fontId="10" fillId="0" borderId="0" xfId="38" applyFont="1" applyAlignment="1" applyProtection="1">
      <alignment/>
      <protection/>
    </xf>
    <xf numFmtId="0" fontId="10" fillId="0" borderId="0" xfId="38" applyFont="1" applyAlignment="1">
      <alignment/>
      <protection/>
    </xf>
    <xf numFmtId="0" fontId="10" fillId="0" borderId="0" xfId="38" applyFont="1" applyAlignment="1" applyProtection="1">
      <alignment/>
      <protection locked="0"/>
    </xf>
    <xf numFmtId="0" fontId="9" fillId="0" borderId="0" xfId="42" applyFont="1">
      <alignment/>
      <protection/>
    </xf>
    <xf numFmtId="0" fontId="9" fillId="0" borderId="0" xfId="42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2" applyFont="1" applyAlignment="1" applyProtection="1">
      <alignment wrapText="1"/>
      <protection locked="0"/>
    </xf>
    <xf numFmtId="49" fontId="10" fillId="0" borderId="0" xfId="42" applyNumberFormat="1" applyFont="1" applyAlignment="1" applyProtection="1">
      <alignment horizontal="center" wrapText="1"/>
      <protection locked="0"/>
    </xf>
    <xf numFmtId="0" fontId="10" fillId="0" borderId="0" xfId="42" applyFont="1" applyProtection="1">
      <alignment/>
      <protection locked="0"/>
    </xf>
    <xf numFmtId="0" fontId="10" fillId="0" borderId="0" xfId="42" applyFont="1" applyAlignment="1">
      <alignment wrapText="1"/>
      <protection/>
    </xf>
    <xf numFmtId="49" fontId="10" fillId="0" borderId="0" xfId="42" applyNumberFormat="1" applyFont="1" applyAlignment="1">
      <alignment horizontal="center" wrapText="1"/>
      <protection/>
    </xf>
    <xf numFmtId="0" fontId="8" fillId="0" borderId="0" xfId="39" applyFont="1" applyFill="1" applyAlignment="1" applyProtection="1">
      <alignment vertical="top"/>
      <protection/>
    </xf>
    <xf numFmtId="0" fontId="8" fillId="0" borderId="0" xfId="39" applyFont="1" applyFill="1" applyAlignment="1" applyProtection="1">
      <alignment horizontal="right" vertical="top" wrapText="1"/>
      <protection/>
    </xf>
    <xf numFmtId="0" fontId="10" fillId="0" borderId="0" xfId="40" applyFont="1" applyFill="1" applyAlignment="1" applyProtection="1">
      <alignment wrapText="1"/>
      <protection/>
    </xf>
    <xf numFmtId="0" fontId="10" fillId="0" borderId="0" xfId="41" applyFont="1" applyProtection="1">
      <alignment/>
      <protection/>
    </xf>
    <xf numFmtId="0" fontId="10" fillId="0" borderId="0" xfId="41" applyFont="1">
      <alignment/>
      <protection/>
    </xf>
    <xf numFmtId="0" fontId="4" fillId="0" borderId="0" xfId="41" applyFont="1" applyAlignment="1" applyProtection="1">
      <alignment horizontal="left" wrapText="1"/>
      <protection/>
    </xf>
    <xf numFmtId="0" fontId="9" fillId="0" borderId="0" xfId="41" applyFont="1" applyAlignment="1" applyProtection="1">
      <alignment horizontal="right"/>
      <protection/>
    </xf>
    <xf numFmtId="0" fontId="10" fillId="0" borderId="10" xfId="41" applyFont="1" applyBorder="1" applyProtection="1">
      <alignment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1" fontId="10" fillId="34" borderId="10" xfId="41" applyNumberFormat="1" applyFont="1" applyFill="1" applyBorder="1" applyProtection="1">
      <alignment/>
      <protection locked="0"/>
    </xf>
    <xf numFmtId="49" fontId="11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Border="1" applyAlignment="1" applyProtection="1">
      <alignment horizontal="center" wrapText="1"/>
      <protection/>
    </xf>
    <xf numFmtId="1" fontId="10" fillId="0" borderId="10" xfId="41" applyNumberFormat="1" applyFont="1" applyBorder="1" applyProtection="1">
      <alignment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0" fillId="36" borderId="10" xfId="41" applyNumberFormat="1" applyFont="1" applyFill="1" applyBorder="1" applyProtection="1">
      <alignment/>
      <protection locked="0"/>
    </xf>
    <xf numFmtId="0" fontId="11" fillId="0" borderId="10" xfId="41" applyFont="1" applyBorder="1" applyAlignment="1" applyProtection="1">
      <alignment horizontal="left" vertical="center" wrapText="1"/>
      <protection/>
    </xf>
    <xf numFmtId="0" fontId="10" fillId="0" borderId="10" xfId="41" applyFont="1" applyBorder="1" applyAlignment="1" applyProtection="1">
      <alignment horizontal="centerContinuous" wrapText="1"/>
      <protection/>
    </xf>
    <xf numFmtId="49" fontId="9" fillId="0" borderId="10" xfId="41" applyNumberFormat="1" applyFont="1" applyBorder="1" applyAlignment="1" applyProtection="1">
      <alignment horizontal="centerContinuous" wrapText="1"/>
      <protection/>
    </xf>
    <xf numFmtId="3" fontId="10" fillId="0" borderId="10" xfId="41" applyNumberFormat="1" applyFont="1" applyFill="1" applyBorder="1" applyProtection="1">
      <alignment/>
      <protection/>
    </xf>
    <xf numFmtId="0" fontId="10" fillId="0" borderId="0" xfId="41" applyFont="1" applyBorder="1" applyAlignment="1" applyProtection="1">
      <alignment wrapText="1"/>
      <protection locked="0"/>
    </xf>
    <xf numFmtId="0" fontId="18" fillId="0" borderId="0" xfId="41" applyFont="1" applyBorder="1" applyAlignment="1">
      <alignment vertical="center" wrapText="1"/>
      <protection/>
    </xf>
    <xf numFmtId="0" fontId="18" fillId="0" borderId="0" xfId="41" applyFont="1" applyBorder="1" applyAlignment="1" applyProtection="1">
      <alignment vertical="center" wrapText="1"/>
      <protection locked="0"/>
    </xf>
    <xf numFmtId="1" fontId="10" fillId="0" borderId="0" xfId="41" applyNumberFormat="1" applyFont="1" applyProtection="1">
      <alignment/>
      <protection locked="0"/>
    </xf>
    <xf numFmtId="0" fontId="10" fillId="0" borderId="0" xfId="41" applyFont="1" applyBorder="1" applyAlignment="1">
      <alignment wrapText="1"/>
      <protection/>
    </xf>
    <xf numFmtId="1" fontId="10" fillId="0" borderId="0" xfId="41" applyNumberFormat="1" applyFont="1" applyBorder="1">
      <alignment/>
      <protection/>
    </xf>
    <xf numFmtId="1" fontId="10" fillId="0" borderId="0" xfId="41" applyNumberFormat="1" applyFont="1">
      <alignment/>
      <protection/>
    </xf>
    <xf numFmtId="0" fontId="10" fillId="0" borderId="0" xfId="41" applyFont="1" applyBorder="1">
      <alignment/>
      <protection/>
    </xf>
    <xf numFmtId="0" fontId="10" fillId="0" borderId="0" xfId="41" applyFont="1" applyAlignment="1">
      <alignment wrapText="1"/>
      <protection/>
    </xf>
    <xf numFmtId="0" fontId="8" fillId="0" borderId="0" xfId="39" applyFont="1" applyAlignment="1" applyProtection="1">
      <alignment horizontal="right" vertical="top" wrapText="1"/>
      <protection locked="0"/>
    </xf>
    <xf numFmtId="0" fontId="8" fillId="0" borderId="0" xfId="39" applyFont="1" applyAlignment="1" applyProtection="1">
      <alignment horizontal="right" vertical="top"/>
      <protection locked="0"/>
    </xf>
    <xf numFmtId="49" fontId="19" fillId="0" borderId="10" xfId="41" applyNumberFormat="1" applyFont="1" applyBorder="1" applyAlignment="1" applyProtection="1">
      <alignment horizontal="centerContinuous" wrapText="1"/>
      <protection/>
    </xf>
    <xf numFmtId="1" fontId="10" fillId="35" borderId="10" xfId="37" applyNumberFormat="1" applyFont="1" applyFill="1" applyBorder="1" applyAlignment="1" applyProtection="1">
      <alignment vertical="center" wrapText="1"/>
      <protection locked="0"/>
    </xf>
    <xf numFmtId="0" fontId="20" fillId="0" borderId="0" xfId="38" applyFont="1" applyProtection="1">
      <alignment/>
      <protection/>
    </xf>
    <xf numFmtId="0" fontId="20" fillId="0" borderId="0" xfId="38" applyFont="1">
      <alignment/>
      <protection/>
    </xf>
    <xf numFmtId="1" fontId="21" fillId="0" borderId="0" xfId="41" applyNumberFormat="1" applyFont="1" applyBorder="1" applyProtection="1">
      <alignment/>
      <protection locked="0"/>
    </xf>
    <xf numFmtId="0" fontId="6" fillId="0" borderId="0" xfId="39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39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39" applyFont="1" applyBorder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1" applyNumberFormat="1" applyFont="1" applyBorder="1" applyAlignment="1" applyProtection="1">
      <alignment horizontal="left"/>
      <protection locked="0"/>
    </xf>
    <xf numFmtId="0" fontId="9" fillId="0" borderId="0" xfId="39" applyFont="1" applyBorder="1" applyAlignment="1" applyProtection="1">
      <alignment horizontal="left" vertical="top" wrapText="1"/>
      <protection/>
    </xf>
    <xf numFmtId="165" fontId="10" fillId="0" borderId="32" xfId="39" applyNumberFormat="1" applyFont="1" applyBorder="1" applyAlignment="1" applyProtection="1">
      <alignment horizontal="left" vertical="top" wrapText="1"/>
      <protection/>
    </xf>
    <xf numFmtId="0" fontId="4" fillId="0" borderId="0" xfId="41" applyFont="1" applyAlignment="1" applyProtection="1">
      <alignment horizontal="left" wrapText="1"/>
      <protection/>
    </xf>
    <xf numFmtId="0" fontId="9" fillId="0" borderId="0" xfId="41" applyFont="1" applyBorder="1" applyAlignment="1" applyProtection="1">
      <alignment horizontal="left" wrapText="1"/>
      <protection/>
    </xf>
    <xf numFmtId="0" fontId="10" fillId="0" borderId="0" xfId="40" applyFont="1" applyFill="1" applyAlignment="1" applyProtection="1">
      <alignment horizontal="center" wrapText="1"/>
      <protection locked="0"/>
    </xf>
    <xf numFmtId="0" fontId="9" fillId="0" borderId="0" xfId="42" applyFont="1" applyAlignment="1">
      <alignment horizontal="center" wrapText="1"/>
      <protection/>
    </xf>
    <xf numFmtId="0" fontId="9" fillId="0" borderId="0" xfId="42" applyFont="1" applyBorder="1" applyAlignment="1" applyProtection="1">
      <alignment horizontal="left"/>
      <protection locked="0"/>
    </xf>
    <xf numFmtId="0" fontId="9" fillId="0" borderId="0" xfId="39" applyNumberFormat="1" applyFont="1" applyBorder="1" applyAlignment="1" applyProtection="1">
      <alignment horizontal="left" vertical="top" wrapText="1"/>
      <protection/>
    </xf>
    <xf numFmtId="0" fontId="9" fillId="0" borderId="0" xfId="42" applyFont="1" applyBorder="1" applyAlignment="1" applyProtection="1">
      <alignment horizontal="left" vertical="center" wrapText="1"/>
      <protection locked="0"/>
    </xf>
    <xf numFmtId="0" fontId="8" fillId="0" borderId="0" xfId="42" applyFont="1" applyAlignment="1" applyProtection="1">
      <alignment horizontal="left"/>
      <protection/>
    </xf>
    <xf numFmtId="0" fontId="8" fillId="0" borderId="0" xfId="42" applyFont="1" applyAlignment="1" applyProtection="1">
      <alignment horizontal="right"/>
      <protection/>
    </xf>
    <xf numFmtId="166" fontId="9" fillId="0" borderId="32" xfId="39" applyNumberFormat="1" applyFont="1" applyBorder="1" applyAlignment="1" applyProtection="1">
      <alignment horizontal="left" vertical="top" wrapText="1"/>
      <protection/>
    </xf>
    <xf numFmtId="0" fontId="3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left"/>
      <protection/>
    </xf>
    <xf numFmtId="166" fontId="9" fillId="0" borderId="0" xfId="37" applyNumberFormat="1" applyFont="1" applyBorder="1" applyAlignment="1" applyProtection="1">
      <alignment horizontal="left" vertical="justify" wrapText="1"/>
      <protection/>
    </xf>
    <xf numFmtId="0" fontId="9" fillId="0" borderId="0" xfId="37" applyFont="1" applyAlignment="1" applyProtection="1">
      <alignment horizontal="left"/>
      <protection locked="0"/>
    </xf>
    <xf numFmtId="0" fontId="10" fillId="0" borderId="0" xfId="37" applyFont="1" applyAlignment="1" applyProtection="1">
      <alignment horizontal="left"/>
      <protection locked="0"/>
    </xf>
    <xf numFmtId="0" fontId="9" fillId="0" borderId="13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justify" wrapText="1"/>
      <protection/>
    </xf>
    <xf numFmtId="0" fontId="9" fillId="0" borderId="18" xfId="37" applyFont="1" applyBorder="1" applyAlignment="1" applyProtection="1">
      <alignment horizontal="center" vertical="center" wrapText="1"/>
      <protection/>
    </xf>
    <xf numFmtId="0" fontId="9" fillId="0" borderId="24" xfId="37" applyFont="1" applyBorder="1" applyAlignment="1" applyProtection="1">
      <alignment horizontal="center" vertical="center" wrapText="1"/>
      <protection/>
    </xf>
    <xf numFmtId="0" fontId="9" fillId="0" borderId="23" xfId="37" applyFont="1" applyBorder="1" applyAlignment="1" applyProtection="1">
      <alignment horizontal="center" vertical="center" wrapText="1"/>
      <protection/>
    </xf>
    <xf numFmtId="0" fontId="9" fillId="0" borderId="25" xfId="37" applyFont="1" applyBorder="1" applyAlignment="1" applyProtection="1">
      <alignment horizontal="center" vertical="center" wrapText="1"/>
      <protection/>
    </xf>
    <xf numFmtId="49" fontId="9" fillId="0" borderId="13" xfId="37" applyNumberFormat="1" applyFont="1" applyBorder="1" applyAlignment="1" applyProtection="1">
      <alignment horizontal="center" vertical="center" wrapText="1"/>
      <protection/>
    </xf>
    <xf numFmtId="49" fontId="9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0" xfId="37" applyFont="1" applyAlignment="1" applyProtection="1">
      <alignment horizontal="center"/>
      <protection locked="0"/>
    </xf>
    <xf numFmtId="0" fontId="9" fillId="0" borderId="0" xfId="34" applyFont="1" applyAlignment="1" applyProtection="1">
      <alignment horizontal="left" vertical="center" wrapText="1"/>
      <protection locked="0"/>
    </xf>
    <xf numFmtId="0" fontId="9" fillId="0" borderId="0" xfId="34" applyFont="1" applyBorder="1" applyAlignment="1" applyProtection="1">
      <alignment horizontal="left" vertical="center" wrapText="1"/>
      <protection locked="0"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center" vertical="center" wrapText="1"/>
      <protection/>
    </xf>
    <xf numFmtId="166" fontId="9" fillId="0" borderId="0" xfId="37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37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37" applyNumberFormat="1" applyFont="1" applyAlignment="1" applyProtection="1">
      <alignment horizontal="left" vertical="justify"/>
      <protection/>
    </xf>
    <xf numFmtId="166" fontId="9" fillId="0" borderId="0" xfId="37" applyNumberFormat="1" applyFont="1" applyBorder="1" applyAlignment="1" applyProtection="1">
      <alignment horizontal="left" vertical="justify"/>
      <protection/>
    </xf>
    <xf numFmtId="1" fontId="9" fillId="0" borderId="0" xfId="35" applyNumberFormat="1" applyFont="1" applyAlignment="1" applyProtection="1">
      <alignment horizontal="center" vertical="center" wrapText="1"/>
      <protection locked="0"/>
    </xf>
    <xf numFmtId="49" fontId="9" fillId="0" borderId="0" xfId="35" applyNumberFormat="1" applyFont="1" applyAlignment="1" applyProtection="1">
      <alignment horizontal="center" vertical="center" wrapText="1"/>
      <protection locked="0"/>
    </xf>
    <xf numFmtId="0" fontId="8" fillId="0" borderId="0" xfId="39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37" applyFont="1" applyAlignment="1" applyProtection="1">
      <alignment horizontal="right"/>
      <protection/>
    </xf>
    <xf numFmtId="0" fontId="3" fillId="0" borderId="0" xfId="36" applyNumberFormat="1" applyFont="1" applyAlignment="1" applyProtection="1">
      <alignment horizontal="left" vertical="center" wrapText="1"/>
      <protection locked="0"/>
    </xf>
    <xf numFmtId="166" fontId="3" fillId="0" borderId="0" xfId="37" applyNumberFormat="1" applyFont="1" applyAlignment="1" applyProtection="1">
      <alignment horizontal="left" vertical="justify"/>
      <protection locked="0"/>
    </xf>
    <xf numFmtId="0" fontId="3" fillId="0" borderId="0" xfId="36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Percent" xfId="68"/>
    <cellStyle name="Свързана клетка" xfId="69"/>
    <cellStyle name="Сума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864</v>
      </c>
      <c r="F3" s="217" t="s">
        <v>2</v>
      </c>
      <c r="G3" s="172"/>
      <c r="H3" s="461">
        <v>827183719</v>
      </c>
    </row>
    <row r="4" spans="1:8" ht="15">
      <c r="A4" s="576" t="s">
        <v>3</v>
      </c>
      <c r="B4" s="582"/>
      <c r="C4" s="582"/>
      <c r="D4" s="582"/>
      <c r="E4" s="504" t="s">
        <v>865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866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525</v>
      </c>
      <c r="D11" s="151">
        <v>525</v>
      </c>
      <c r="E11" s="237" t="s">
        <v>22</v>
      </c>
      <c r="F11" s="242" t="s">
        <v>23</v>
      </c>
      <c r="G11" s="152">
        <v>35709</v>
      </c>
      <c r="H11" s="152">
        <v>35709</v>
      </c>
    </row>
    <row r="12" spans="1:8" ht="15">
      <c r="A12" s="235" t="s">
        <v>24</v>
      </c>
      <c r="B12" s="241" t="s">
        <v>25</v>
      </c>
      <c r="C12" s="151">
        <v>2332</v>
      </c>
      <c r="D12" s="151">
        <v>2348</v>
      </c>
      <c r="E12" s="237" t="s">
        <v>26</v>
      </c>
      <c r="F12" s="242" t="s">
        <v>27</v>
      </c>
      <c r="G12" s="153">
        <v>35709</v>
      </c>
      <c r="H12" s="153">
        <v>35709</v>
      </c>
    </row>
    <row r="13" spans="1:8" ht="15">
      <c r="A13" s="235" t="s">
        <v>28</v>
      </c>
      <c r="B13" s="241" t="s">
        <v>29</v>
      </c>
      <c r="C13" s="151">
        <v>5999</v>
      </c>
      <c r="D13" s="151">
        <v>6184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3123</v>
      </c>
      <c r="D14" s="151">
        <v>3173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42173</v>
      </c>
      <c r="D15" s="151">
        <v>42450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51</v>
      </c>
      <c r="D16" s="151">
        <v>50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3105</v>
      </c>
      <c r="D17" s="151">
        <v>3213</v>
      </c>
      <c r="E17" s="243" t="s">
        <v>46</v>
      </c>
      <c r="F17" s="245" t="s">
        <v>47</v>
      </c>
      <c r="G17" s="154">
        <f>G11+G14+G15+G16</f>
        <v>35709</v>
      </c>
      <c r="H17" s="154">
        <f>H11+H14+H15+H16</f>
        <v>35709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57308</v>
      </c>
      <c r="D19" s="155">
        <f>SUM(D11:D18)</f>
        <v>57943</v>
      </c>
      <c r="E19" s="237" t="s">
        <v>53</v>
      </c>
      <c r="F19" s="242" t="s">
        <v>54</v>
      </c>
      <c r="G19" s="152">
        <v>9403</v>
      </c>
      <c r="H19" s="152">
        <v>9403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19998</v>
      </c>
      <c r="D20" s="151">
        <v>20012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24524</v>
      </c>
      <c r="H21" s="156">
        <f>SUM(H22:H24)</f>
        <v>24524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3571</v>
      </c>
      <c r="H22" s="152">
        <v>3571</v>
      </c>
    </row>
    <row r="23" spans="1:13" ht="15">
      <c r="A23" s="235" t="s">
        <v>66</v>
      </c>
      <c r="B23" s="241" t="s">
        <v>67</v>
      </c>
      <c r="C23" s="151">
        <v>221</v>
      </c>
      <c r="D23" s="151">
        <v>222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>
        <v>1</v>
      </c>
      <c r="E24" s="237" t="s">
        <v>72</v>
      </c>
      <c r="F24" s="242" t="s">
        <v>73</v>
      </c>
      <c r="G24" s="152">
        <v>20953</v>
      </c>
      <c r="H24" s="152">
        <v>20953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33927</v>
      </c>
      <c r="H25" s="154">
        <f>H19+H20+H21</f>
        <v>33927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1529</v>
      </c>
      <c r="D26" s="151">
        <v>1561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1750</v>
      </c>
      <c r="D27" s="155">
        <f>SUM(D23:D26)</f>
        <v>1784</v>
      </c>
      <c r="E27" s="253" t="s">
        <v>83</v>
      </c>
      <c r="F27" s="242" t="s">
        <v>84</v>
      </c>
      <c r="G27" s="154">
        <f>SUM(G28:G30)</f>
        <v>10548</v>
      </c>
      <c r="H27" s="154">
        <f>SUM(H28:H30)</f>
        <v>7547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10548</v>
      </c>
      <c r="H28" s="152">
        <v>7547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288</v>
      </c>
      <c r="H31" s="152">
        <v>3001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10836</v>
      </c>
      <c r="H33" s="154">
        <f>H27+H31+H32</f>
        <v>10548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7983</v>
      </c>
      <c r="D34" s="155">
        <f>SUM(D35:D38)</f>
        <v>7912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5325</v>
      </c>
      <c r="D36" s="151">
        <v>5343</v>
      </c>
      <c r="E36" s="237" t="s">
        <v>110</v>
      </c>
      <c r="F36" s="261" t="s">
        <v>111</v>
      </c>
      <c r="G36" s="154">
        <f>G25+G17+G33</f>
        <v>80472</v>
      </c>
      <c r="H36" s="154">
        <f>H25+H17+H33</f>
        <v>80184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2634</v>
      </c>
      <c r="D37" s="151">
        <v>2545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24</v>
      </c>
      <c r="D38" s="151">
        <v>24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485</v>
      </c>
      <c r="H39" s="158">
        <v>485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1538</v>
      </c>
      <c r="H44" s="152">
        <v>1538</v>
      </c>
    </row>
    <row r="45" spans="1:15" ht="15">
      <c r="A45" s="235" t="s">
        <v>136</v>
      </c>
      <c r="B45" s="249" t="s">
        <v>137</v>
      </c>
      <c r="C45" s="155">
        <f>C34+C39+C44</f>
        <v>7983</v>
      </c>
      <c r="D45" s="155">
        <f>D34+D39+D44</f>
        <v>7912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179</v>
      </c>
      <c r="D47" s="151">
        <v>537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369</v>
      </c>
      <c r="H48" s="152">
        <v>369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1907</v>
      </c>
      <c r="H49" s="154">
        <f>SUM(H43:H48)</f>
        <v>1907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179</v>
      </c>
      <c r="D51" s="155">
        <f>SUM(D47:D50)</f>
        <v>537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1543</v>
      </c>
      <c r="H53" s="152">
        <v>1543</v>
      </c>
    </row>
    <row r="54" spans="1:8" ht="15">
      <c r="A54" s="235" t="s">
        <v>166</v>
      </c>
      <c r="B54" s="249" t="s">
        <v>167</v>
      </c>
      <c r="C54" s="151">
        <v>261</v>
      </c>
      <c r="D54" s="151">
        <v>261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87479</v>
      </c>
      <c r="D55" s="155">
        <f>D19+D20+D21+D27+D32+D45+D51+D53+D54</f>
        <v>88449</v>
      </c>
      <c r="E55" s="237" t="s">
        <v>172</v>
      </c>
      <c r="F55" s="261" t="s">
        <v>173</v>
      </c>
      <c r="G55" s="154">
        <f>G49+G51+G52+G53+G54</f>
        <v>3450</v>
      </c>
      <c r="H55" s="154">
        <f>H49+H51+H52+H53+H54</f>
        <v>3450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1742</v>
      </c>
      <c r="D58" s="151">
        <v>1664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29</v>
      </c>
      <c r="D59" s="151">
        <v>29</v>
      </c>
      <c r="E59" s="251" t="s">
        <v>181</v>
      </c>
      <c r="F59" s="242" t="s">
        <v>182</v>
      </c>
      <c r="G59" s="152">
        <v>289</v>
      </c>
      <c r="H59" s="152">
        <v>386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242</v>
      </c>
      <c r="D61" s="151">
        <v>147</v>
      </c>
      <c r="E61" s="243" t="s">
        <v>189</v>
      </c>
      <c r="F61" s="272" t="s">
        <v>190</v>
      </c>
      <c r="G61" s="154">
        <f>SUM(G62:G68)</f>
        <v>10663</v>
      </c>
      <c r="H61" s="154">
        <f>SUM(H62:H68)</f>
        <v>11205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4626</v>
      </c>
      <c r="H62" s="152">
        <v>4572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2013</v>
      </c>
      <c r="D64" s="155">
        <f>SUM(D58:D63)</f>
        <v>1840</v>
      </c>
      <c r="E64" s="237" t="s">
        <v>200</v>
      </c>
      <c r="F64" s="242" t="s">
        <v>201</v>
      </c>
      <c r="G64" s="152">
        <v>3441</v>
      </c>
      <c r="H64" s="152">
        <v>3913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128</v>
      </c>
      <c r="H65" s="152">
        <v>50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1743</v>
      </c>
      <c r="H66" s="152">
        <v>2183</v>
      </c>
    </row>
    <row r="67" spans="1:8" ht="15">
      <c r="A67" s="235" t="s">
        <v>207</v>
      </c>
      <c r="B67" s="241" t="s">
        <v>208</v>
      </c>
      <c r="C67" s="151">
        <v>1776</v>
      </c>
      <c r="D67" s="151">
        <v>1404</v>
      </c>
      <c r="E67" s="237" t="s">
        <v>209</v>
      </c>
      <c r="F67" s="242" t="s">
        <v>210</v>
      </c>
      <c r="G67" s="152">
        <v>452</v>
      </c>
      <c r="H67" s="152">
        <v>203</v>
      </c>
    </row>
    <row r="68" spans="1:8" ht="15">
      <c r="A68" s="235" t="s">
        <v>211</v>
      </c>
      <c r="B68" s="241" t="s">
        <v>212</v>
      </c>
      <c r="C68" s="151">
        <v>1791</v>
      </c>
      <c r="D68" s="151">
        <v>1888</v>
      </c>
      <c r="E68" s="237" t="s">
        <v>213</v>
      </c>
      <c r="F68" s="242" t="s">
        <v>214</v>
      </c>
      <c r="G68" s="152">
        <v>273</v>
      </c>
      <c r="H68" s="152">
        <v>284</v>
      </c>
    </row>
    <row r="69" spans="1:8" ht="15">
      <c r="A69" s="235" t="s">
        <v>215</v>
      </c>
      <c r="B69" s="241" t="s">
        <v>216</v>
      </c>
      <c r="C69" s="151">
        <v>74</v>
      </c>
      <c r="D69" s="151">
        <v>19</v>
      </c>
      <c r="E69" s="251" t="s">
        <v>78</v>
      </c>
      <c r="F69" s="242" t="s">
        <v>217</v>
      </c>
      <c r="G69" s="152">
        <v>94</v>
      </c>
      <c r="H69" s="152">
        <v>34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227</v>
      </c>
      <c r="D71" s="151">
        <v>230</v>
      </c>
      <c r="E71" s="253" t="s">
        <v>46</v>
      </c>
      <c r="F71" s="273" t="s">
        <v>224</v>
      </c>
      <c r="G71" s="161">
        <f>G59+G60+G61+G69+G70</f>
        <v>11046</v>
      </c>
      <c r="H71" s="161">
        <f>H59+H60+H61+H69+H70</f>
        <v>11625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189</v>
      </c>
      <c r="D72" s="151">
        <v>286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208</v>
      </c>
      <c r="D74" s="151">
        <v>149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4265</v>
      </c>
      <c r="D75" s="155">
        <f>SUM(D67:D74)</f>
        <v>3976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11046</v>
      </c>
      <c r="H79" s="162">
        <f>H71+H74+H75+H76</f>
        <v>11625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5</v>
      </c>
      <c r="D82" s="151">
        <v>7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5</v>
      </c>
      <c r="D84" s="155">
        <f>D83+D82+D78</f>
        <v>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23</v>
      </c>
      <c r="D87" s="151">
        <v>18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1668</v>
      </c>
      <c r="D88" s="151">
        <v>1454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1691</v>
      </c>
      <c r="D91" s="155">
        <f>SUM(D87:D90)</f>
        <v>1472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7974</v>
      </c>
      <c r="D93" s="155">
        <f>D64+D75+D84+D91+D92</f>
        <v>7295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95453</v>
      </c>
      <c r="D94" s="164">
        <f>D93+D55</f>
        <v>95744</v>
      </c>
      <c r="E94" s="449" t="s">
        <v>270</v>
      </c>
      <c r="F94" s="289" t="s">
        <v>271</v>
      </c>
      <c r="G94" s="165">
        <f>G36+G39+G55+G79</f>
        <v>95453</v>
      </c>
      <c r="H94" s="165">
        <f>H36+H39+H55+H79</f>
        <v>95744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 t="s">
        <v>869</v>
      </c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1" ht="12.75">
      <c r="D101" s="169" t="s">
        <v>872</v>
      </c>
    </row>
    <row r="102" spans="4:5" ht="12.75">
      <c r="D102" s="169" t="s">
        <v>873</v>
      </c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3">
      <selection activeCell="D34" sqref="D34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"Параходство Българско речно плаване" АД</v>
      </c>
      <c r="C2" s="585"/>
      <c r="D2" s="585"/>
      <c r="E2" s="585"/>
      <c r="F2" s="587" t="s">
        <v>2</v>
      </c>
      <c r="G2" s="587"/>
      <c r="H2" s="526">
        <f>'справка №1-БАЛАНС'!H3</f>
        <v>827183719</v>
      </c>
    </row>
    <row r="3" spans="1:8" ht="15">
      <c r="A3" s="467" t="s">
        <v>275</v>
      </c>
      <c r="B3" s="585" t="str">
        <f>'справка №1-БАЛАНС'!E4</f>
        <v>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31.03.2016 г.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1027</v>
      </c>
      <c r="D9" s="46">
        <v>1785</v>
      </c>
      <c r="E9" s="298" t="s">
        <v>285</v>
      </c>
      <c r="F9" s="549" t="s">
        <v>286</v>
      </c>
      <c r="G9" s="550">
        <v>436</v>
      </c>
      <c r="H9" s="550">
        <v>934</v>
      </c>
    </row>
    <row r="10" spans="1:8" ht="12">
      <c r="A10" s="298" t="s">
        <v>287</v>
      </c>
      <c r="B10" s="299" t="s">
        <v>288</v>
      </c>
      <c r="C10" s="46">
        <v>747</v>
      </c>
      <c r="D10" s="46">
        <v>1049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606</v>
      </c>
      <c r="D11" s="46">
        <v>564</v>
      </c>
      <c r="E11" s="300" t="s">
        <v>293</v>
      </c>
      <c r="F11" s="549" t="s">
        <v>294</v>
      </c>
      <c r="G11" s="550">
        <v>3828</v>
      </c>
      <c r="H11" s="550">
        <v>5156</v>
      </c>
    </row>
    <row r="12" spans="1:8" ht="12">
      <c r="A12" s="298" t="s">
        <v>295</v>
      </c>
      <c r="B12" s="299" t="s">
        <v>296</v>
      </c>
      <c r="C12" s="46">
        <v>1084</v>
      </c>
      <c r="D12" s="46">
        <v>1174</v>
      </c>
      <c r="E12" s="300" t="s">
        <v>78</v>
      </c>
      <c r="F12" s="549" t="s">
        <v>297</v>
      </c>
      <c r="G12" s="550">
        <v>71</v>
      </c>
      <c r="H12" s="550">
        <v>98</v>
      </c>
    </row>
    <row r="13" spans="1:18" ht="12">
      <c r="A13" s="298" t="s">
        <v>298</v>
      </c>
      <c r="B13" s="299" t="s">
        <v>299</v>
      </c>
      <c r="C13" s="46">
        <v>268</v>
      </c>
      <c r="D13" s="46">
        <v>242</v>
      </c>
      <c r="E13" s="301" t="s">
        <v>51</v>
      </c>
      <c r="F13" s="551" t="s">
        <v>300</v>
      </c>
      <c r="G13" s="548">
        <f>SUM(G9:G12)</f>
        <v>4335</v>
      </c>
      <c r="H13" s="548">
        <f>SUM(H9:H12)</f>
        <v>6188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318</v>
      </c>
      <c r="D16" s="47">
        <v>418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4050</v>
      </c>
      <c r="D19" s="49">
        <f>SUM(D9:D15)+D16</f>
        <v>5232</v>
      </c>
      <c r="E19" s="304" t="s">
        <v>317</v>
      </c>
      <c r="F19" s="552" t="s">
        <v>318</v>
      </c>
      <c r="G19" s="550">
        <v>10</v>
      </c>
      <c r="H19" s="550">
        <v>51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82</v>
      </c>
      <c r="D22" s="46">
        <v>90</v>
      </c>
      <c r="E22" s="304" t="s">
        <v>326</v>
      </c>
      <c r="F22" s="552" t="s">
        <v>327</v>
      </c>
      <c r="G22" s="550">
        <v>33</v>
      </c>
      <c r="H22" s="550">
        <v>461</v>
      </c>
    </row>
    <row r="23" spans="1:8" ht="24">
      <c r="A23" s="298" t="s">
        <v>328</v>
      </c>
      <c r="B23" s="305" t="s">
        <v>329</v>
      </c>
      <c r="C23" s="46">
        <v>2</v>
      </c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30</v>
      </c>
      <c r="D24" s="46">
        <v>84</v>
      </c>
      <c r="E24" s="301" t="s">
        <v>103</v>
      </c>
      <c r="F24" s="554" t="s">
        <v>334</v>
      </c>
      <c r="G24" s="548">
        <f>SUM(G19:G23)</f>
        <v>43</v>
      </c>
      <c r="H24" s="548">
        <f>SUM(H19:H23)</f>
        <v>512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9</v>
      </c>
      <c r="D25" s="46">
        <v>15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123</v>
      </c>
      <c r="D26" s="49">
        <f>SUM(D22:D25)</f>
        <v>189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4173</v>
      </c>
      <c r="D28" s="50">
        <f>D26+D19</f>
        <v>5421</v>
      </c>
      <c r="E28" s="127" t="s">
        <v>339</v>
      </c>
      <c r="F28" s="554" t="s">
        <v>340</v>
      </c>
      <c r="G28" s="548">
        <f>G13+G15+G24</f>
        <v>4378</v>
      </c>
      <c r="H28" s="548">
        <f>H13+H15+H24</f>
        <v>6700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205</v>
      </c>
      <c r="D30" s="50">
        <f>IF((H28-D28)&gt;0,H28-D28,0)</f>
        <v>1279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>
        <v>89</v>
      </c>
      <c r="D31" s="46">
        <v>134</v>
      </c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4084</v>
      </c>
      <c r="D33" s="49">
        <f>D28-D31+D32</f>
        <v>5287</v>
      </c>
      <c r="E33" s="127" t="s">
        <v>353</v>
      </c>
      <c r="F33" s="554" t="s">
        <v>354</v>
      </c>
      <c r="G33" s="53">
        <f>G32-G31+G28</f>
        <v>4378</v>
      </c>
      <c r="H33" s="53">
        <f>H32-H31+H28</f>
        <v>6700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294</v>
      </c>
      <c r="D34" s="50">
        <f>IF((H33-D33)&gt;0,H33-D33,0)</f>
        <v>1413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6</v>
      </c>
      <c r="D35" s="49">
        <f>D36+D37+D38</f>
        <v>148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6</v>
      </c>
      <c r="D36" s="46">
        <v>148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288</v>
      </c>
      <c r="D39" s="460">
        <f>+IF((H33-D33-D35)&gt;0,H33-D33-D35,0)</f>
        <v>1265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>
        <v>5</v>
      </c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288</v>
      </c>
      <c r="D41" s="52">
        <f>IF(H39=0,IF(D39-D40&gt;0,D39-D40+H40,0),IF(H39-H40&lt;0,H40-H39+D39,0))</f>
        <v>1260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4378</v>
      </c>
      <c r="D42" s="53">
        <f>D33+D35+D39</f>
        <v>6700</v>
      </c>
      <c r="E42" s="128" t="s">
        <v>380</v>
      </c>
      <c r="F42" s="129" t="s">
        <v>381</v>
      </c>
      <c r="G42" s="53">
        <f>G39+G33</f>
        <v>4378</v>
      </c>
      <c r="H42" s="53">
        <f>H39+H33</f>
        <v>6700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575" t="s">
        <v>868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538" t="s">
        <v>870</v>
      </c>
      <c r="E51" s="560"/>
      <c r="F51" s="560"/>
      <c r="G51" s="563"/>
      <c r="H51" s="563"/>
    </row>
    <row r="52" spans="1:8" ht="12">
      <c r="A52" s="564"/>
      <c r="B52" s="560"/>
      <c r="C52" s="425"/>
      <c r="D52" s="538" t="s">
        <v>871</v>
      </c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C36" sqref="C3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"Параходство Българско речно плаване" АД</v>
      </c>
      <c r="C4" s="541" t="s">
        <v>2</v>
      </c>
      <c r="D4" s="541">
        <f>'справка №1-БАЛАНС'!H3</f>
        <v>827183719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31.03.2016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4562</v>
      </c>
      <c r="D10" s="54">
        <v>6407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-2268</v>
      </c>
      <c r="D11" s="54">
        <v>-4028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-1579</v>
      </c>
      <c r="D13" s="54">
        <v>-1645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-178</v>
      </c>
      <c r="D14" s="54">
        <v>-350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-27</v>
      </c>
      <c r="D15" s="54">
        <v>-82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</v>
      </c>
      <c r="D18" s="54">
        <v>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-4</v>
      </c>
      <c r="D19" s="54">
        <v>-23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505</v>
      </c>
      <c r="D20" s="55">
        <f>SUM(D10:D19)</f>
        <v>281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-153</v>
      </c>
      <c r="D22" s="54">
        <v>-238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137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>
        <v>-233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15</v>
      </c>
      <c r="D26" s="54">
        <v>9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>
        <v>738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-42</v>
      </c>
      <c r="D31" s="54">
        <v>-211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-43</v>
      </c>
      <c r="D32" s="55">
        <f>SUM(D22:D31)</f>
        <v>65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85</v>
      </c>
      <c r="D36" s="54">
        <v>1860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-287</v>
      </c>
      <c r="D37" s="54">
        <v>-1807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>
        <v>-461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-41</v>
      </c>
      <c r="D41" s="54">
        <v>-79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-243</v>
      </c>
      <c r="D42" s="55">
        <f>SUM(D34:D41)</f>
        <v>-487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219</v>
      </c>
      <c r="D43" s="55">
        <f>D42+D32+D20</f>
        <v>-141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1472</v>
      </c>
      <c r="D44" s="132">
        <v>1026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1691</v>
      </c>
      <c r="D45" s="55">
        <f>D44+D43</f>
        <v>885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1691</v>
      </c>
      <c r="D46" s="56">
        <v>885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575" t="s">
        <v>874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89"/>
      <c r="D52" s="589"/>
      <c r="G52" s="133"/>
      <c r="H52" s="133"/>
    </row>
    <row r="53" spans="1:8" ht="12">
      <c r="A53" s="318"/>
      <c r="B53" s="538" t="s">
        <v>876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F11" sqref="F11:H1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"Параходство Българско речно плаване"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827183719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31.03.2016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35709</v>
      </c>
      <c r="D11" s="58">
        <f>'справка №1-БАЛАНС'!H19</f>
        <v>9403</v>
      </c>
      <c r="E11" s="58">
        <f>'справка №1-БАЛАНС'!H20</f>
        <v>0</v>
      </c>
      <c r="F11" s="58">
        <f>'справка №1-БАЛАНС'!H22</f>
        <v>3571</v>
      </c>
      <c r="G11" s="58">
        <f>'справка №1-БАЛАНС'!H23</f>
        <v>0</v>
      </c>
      <c r="H11" s="60">
        <v>20953</v>
      </c>
      <c r="I11" s="58">
        <f>'справка №1-БАЛАНС'!H28+'справка №1-БАЛАНС'!H31</f>
        <v>10548</v>
      </c>
      <c r="J11" s="58">
        <f>'справка №1-БАЛАНС'!H29+'справка №1-БАЛАНС'!H32</f>
        <v>0</v>
      </c>
      <c r="K11" s="60"/>
      <c r="L11" s="344">
        <f>SUM(C11:K11)</f>
        <v>80184</v>
      </c>
      <c r="M11" s="58">
        <f>'справка №1-БАЛАНС'!H39</f>
        <v>485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35709</v>
      </c>
      <c r="D15" s="61">
        <f aca="true" t="shared" si="2" ref="D15:M15">D11+D12</f>
        <v>9403</v>
      </c>
      <c r="E15" s="61">
        <f t="shared" si="2"/>
        <v>0</v>
      </c>
      <c r="F15" s="61">
        <f t="shared" si="2"/>
        <v>3571</v>
      </c>
      <c r="G15" s="61">
        <f t="shared" si="2"/>
        <v>0</v>
      </c>
      <c r="H15" s="61">
        <f t="shared" si="2"/>
        <v>20953</v>
      </c>
      <c r="I15" s="61">
        <f t="shared" si="2"/>
        <v>10548</v>
      </c>
      <c r="J15" s="61">
        <f t="shared" si="2"/>
        <v>0</v>
      </c>
      <c r="K15" s="61">
        <f t="shared" si="2"/>
        <v>0</v>
      </c>
      <c r="L15" s="344">
        <f t="shared" si="1"/>
        <v>80184</v>
      </c>
      <c r="M15" s="61">
        <f t="shared" si="2"/>
        <v>485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288</v>
      </c>
      <c r="J16" s="345">
        <f>+'справка №1-БАЛАНС'!G32</f>
        <v>0</v>
      </c>
      <c r="K16" s="60"/>
      <c r="L16" s="344">
        <f t="shared" si="1"/>
        <v>288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35709</v>
      </c>
      <c r="D29" s="59">
        <f aca="true" t="shared" si="6" ref="D29:M29">D17+D20+D21+D24+D28+D27+D15+D16</f>
        <v>9403</v>
      </c>
      <c r="E29" s="59">
        <f t="shared" si="6"/>
        <v>0</v>
      </c>
      <c r="F29" s="59">
        <f t="shared" si="6"/>
        <v>3571</v>
      </c>
      <c r="G29" s="59">
        <f t="shared" si="6"/>
        <v>0</v>
      </c>
      <c r="H29" s="59">
        <f t="shared" si="6"/>
        <v>20953</v>
      </c>
      <c r="I29" s="59">
        <f t="shared" si="6"/>
        <v>10836</v>
      </c>
      <c r="J29" s="59">
        <f t="shared" si="6"/>
        <v>0</v>
      </c>
      <c r="K29" s="59">
        <f t="shared" si="6"/>
        <v>0</v>
      </c>
      <c r="L29" s="344">
        <f t="shared" si="1"/>
        <v>80472</v>
      </c>
      <c r="M29" s="59">
        <f t="shared" si="6"/>
        <v>485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35709</v>
      </c>
      <c r="D32" s="59">
        <f t="shared" si="7"/>
        <v>9403</v>
      </c>
      <c r="E32" s="59">
        <f t="shared" si="7"/>
        <v>0</v>
      </c>
      <c r="F32" s="59">
        <f t="shared" si="7"/>
        <v>3571</v>
      </c>
      <c r="G32" s="59">
        <f t="shared" si="7"/>
        <v>0</v>
      </c>
      <c r="H32" s="59">
        <f t="shared" si="7"/>
        <v>20953</v>
      </c>
      <c r="I32" s="59">
        <f t="shared" si="7"/>
        <v>10836</v>
      </c>
      <c r="J32" s="59">
        <f t="shared" si="7"/>
        <v>0</v>
      </c>
      <c r="K32" s="59">
        <f t="shared" si="7"/>
        <v>0</v>
      </c>
      <c r="L32" s="344">
        <f t="shared" si="1"/>
        <v>80472</v>
      </c>
      <c r="M32" s="59">
        <f>M29+M30+M31</f>
        <v>485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75" t="s">
        <v>874</v>
      </c>
      <c r="E39" s="538"/>
      <c r="F39" s="538"/>
      <c r="G39" s="538"/>
      <c r="H39" s="538"/>
      <c r="I39" s="538"/>
      <c r="J39" s="538"/>
      <c r="K39" s="538" t="s">
        <v>870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 t="s">
        <v>871</v>
      </c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R29" sqref="R2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"Параходство Българско речно плаване"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827183719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31.03.2016 г.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525</v>
      </c>
      <c r="E9" s="189"/>
      <c r="F9" s="189"/>
      <c r="G9" s="74">
        <f>D9+E9-F9</f>
        <v>525</v>
      </c>
      <c r="H9" s="65"/>
      <c r="I9" s="65"/>
      <c r="J9" s="74">
        <f>G9+H9-I9</f>
        <v>525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525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3063</v>
      </c>
      <c r="E10" s="189"/>
      <c r="F10" s="189"/>
      <c r="G10" s="74">
        <f aca="true" t="shared" si="2" ref="G10:G39">D10+E10-F10</f>
        <v>3063</v>
      </c>
      <c r="H10" s="65"/>
      <c r="I10" s="65"/>
      <c r="J10" s="74">
        <f aca="true" t="shared" si="3" ref="J10:J39">G10+H10-I10</f>
        <v>3063</v>
      </c>
      <c r="K10" s="65">
        <v>715</v>
      </c>
      <c r="L10" s="65">
        <v>16</v>
      </c>
      <c r="M10" s="65"/>
      <c r="N10" s="74">
        <f aca="true" t="shared" si="4" ref="N10:N39">K10+L10-M10</f>
        <v>731</v>
      </c>
      <c r="O10" s="65"/>
      <c r="P10" s="65"/>
      <c r="Q10" s="74">
        <f t="shared" si="0"/>
        <v>731</v>
      </c>
      <c r="R10" s="74">
        <f t="shared" si="1"/>
        <v>2332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10006</v>
      </c>
      <c r="E11" s="189">
        <v>3</v>
      </c>
      <c r="F11" s="189"/>
      <c r="G11" s="74">
        <f t="shared" si="2"/>
        <v>10009</v>
      </c>
      <c r="H11" s="65"/>
      <c r="I11" s="65"/>
      <c r="J11" s="74">
        <f t="shared" si="3"/>
        <v>10009</v>
      </c>
      <c r="K11" s="65">
        <v>3822</v>
      </c>
      <c r="L11" s="65">
        <v>188</v>
      </c>
      <c r="M11" s="65"/>
      <c r="N11" s="74">
        <f t="shared" si="4"/>
        <v>4010</v>
      </c>
      <c r="O11" s="65"/>
      <c r="P11" s="65"/>
      <c r="Q11" s="74">
        <f t="shared" si="0"/>
        <v>4010</v>
      </c>
      <c r="R11" s="74">
        <f t="shared" si="1"/>
        <v>5999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4557</v>
      </c>
      <c r="E12" s="189">
        <v>3</v>
      </c>
      <c r="F12" s="189"/>
      <c r="G12" s="74">
        <f t="shared" si="2"/>
        <v>4560</v>
      </c>
      <c r="H12" s="65"/>
      <c r="I12" s="65"/>
      <c r="J12" s="74">
        <f t="shared" si="3"/>
        <v>4560</v>
      </c>
      <c r="K12" s="65">
        <v>1384</v>
      </c>
      <c r="L12" s="65">
        <v>53</v>
      </c>
      <c r="M12" s="65"/>
      <c r="N12" s="74">
        <f t="shared" si="4"/>
        <v>1437</v>
      </c>
      <c r="O12" s="65"/>
      <c r="P12" s="65"/>
      <c r="Q12" s="74">
        <f t="shared" si="0"/>
        <v>1437</v>
      </c>
      <c r="R12" s="74">
        <f t="shared" si="1"/>
        <v>3123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59638</v>
      </c>
      <c r="E13" s="189"/>
      <c r="F13" s="189"/>
      <c r="G13" s="74">
        <f t="shared" si="2"/>
        <v>59638</v>
      </c>
      <c r="H13" s="65"/>
      <c r="I13" s="65"/>
      <c r="J13" s="74">
        <f t="shared" si="3"/>
        <v>59638</v>
      </c>
      <c r="K13" s="65">
        <v>17188</v>
      </c>
      <c r="L13" s="65">
        <v>277</v>
      </c>
      <c r="M13" s="65"/>
      <c r="N13" s="74">
        <f t="shared" si="4"/>
        <v>17465</v>
      </c>
      <c r="O13" s="65"/>
      <c r="P13" s="65"/>
      <c r="Q13" s="74">
        <f t="shared" si="0"/>
        <v>17465</v>
      </c>
      <c r="R13" s="74">
        <f t="shared" si="1"/>
        <v>42173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475</v>
      </c>
      <c r="E14" s="189">
        <v>6</v>
      </c>
      <c r="F14" s="189"/>
      <c r="G14" s="74">
        <f t="shared" si="2"/>
        <v>481</v>
      </c>
      <c r="H14" s="65"/>
      <c r="I14" s="65"/>
      <c r="J14" s="74">
        <f t="shared" si="3"/>
        <v>481</v>
      </c>
      <c r="K14" s="65">
        <v>425</v>
      </c>
      <c r="L14" s="65">
        <v>5</v>
      </c>
      <c r="M14" s="65"/>
      <c r="N14" s="74">
        <f t="shared" si="4"/>
        <v>430</v>
      </c>
      <c r="O14" s="65"/>
      <c r="P14" s="65"/>
      <c r="Q14" s="74">
        <f t="shared" si="0"/>
        <v>430</v>
      </c>
      <c r="R14" s="74">
        <f t="shared" si="1"/>
        <v>51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3213</v>
      </c>
      <c r="E15" s="457">
        <v>129</v>
      </c>
      <c r="F15" s="457">
        <v>237</v>
      </c>
      <c r="G15" s="74">
        <f t="shared" si="2"/>
        <v>3105</v>
      </c>
      <c r="H15" s="458"/>
      <c r="I15" s="458"/>
      <c r="J15" s="74">
        <f t="shared" si="3"/>
        <v>3105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3105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81477</v>
      </c>
      <c r="E17" s="194">
        <f>SUM(E9:E16)</f>
        <v>141</v>
      </c>
      <c r="F17" s="194">
        <f>SUM(F9:F16)</f>
        <v>237</v>
      </c>
      <c r="G17" s="74">
        <f t="shared" si="2"/>
        <v>81381</v>
      </c>
      <c r="H17" s="75">
        <f>SUM(H9:H16)</f>
        <v>0</v>
      </c>
      <c r="I17" s="75">
        <f>SUM(I9:I16)</f>
        <v>0</v>
      </c>
      <c r="J17" s="74">
        <f t="shared" si="3"/>
        <v>81381</v>
      </c>
      <c r="K17" s="75">
        <f>SUM(K9:K16)</f>
        <v>23534</v>
      </c>
      <c r="L17" s="75">
        <f>SUM(L9:L16)</f>
        <v>539</v>
      </c>
      <c r="M17" s="75">
        <f>SUM(M9:M16)</f>
        <v>0</v>
      </c>
      <c r="N17" s="74">
        <f t="shared" si="4"/>
        <v>24073</v>
      </c>
      <c r="O17" s="75">
        <f>SUM(O9:O16)</f>
        <v>0</v>
      </c>
      <c r="P17" s="75">
        <f>SUM(P9:P16)</f>
        <v>0</v>
      </c>
      <c r="Q17" s="74">
        <f t="shared" si="5"/>
        <v>24073</v>
      </c>
      <c r="R17" s="74">
        <f t="shared" si="6"/>
        <v>57308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20189</v>
      </c>
      <c r="E18" s="187"/>
      <c r="F18" s="187"/>
      <c r="G18" s="74">
        <f t="shared" si="2"/>
        <v>20189</v>
      </c>
      <c r="H18" s="63"/>
      <c r="I18" s="63"/>
      <c r="J18" s="74">
        <f t="shared" si="3"/>
        <v>20189</v>
      </c>
      <c r="K18" s="63">
        <v>177</v>
      </c>
      <c r="L18" s="63">
        <v>14</v>
      </c>
      <c r="M18" s="63"/>
      <c r="N18" s="74">
        <f t="shared" si="4"/>
        <v>191</v>
      </c>
      <c r="O18" s="63"/>
      <c r="P18" s="63"/>
      <c r="Q18" s="74">
        <f t="shared" si="5"/>
        <v>191</v>
      </c>
      <c r="R18" s="74">
        <f t="shared" si="6"/>
        <v>19998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250</v>
      </c>
      <c r="E21" s="189"/>
      <c r="F21" s="189"/>
      <c r="G21" s="74">
        <f t="shared" si="2"/>
        <v>250</v>
      </c>
      <c r="H21" s="65"/>
      <c r="I21" s="65"/>
      <c r="J21" s="74">
        <f t="shared" si="3"/>
        <v>250</v>
      </c>
      <c r="K21" s="65">
        <v>28</v>
      </c>
      <c r="L21" s="65">
        <v>1</v>
      </c>
      <c r="M21" s="65"/>
      <c r="N21" s="74">
        <f t="shared" si="4"/>
        <v>29</v>
      </c>
      <c r="O21" s="65"/>
      <c r="P21" s="65"/>
      <c r="Q21" s="74">
        <f t="shared" si="5"/>
        <v>29</v>
      </c>
      <c r="R21" s="74">
        <f t="shared" si="6"/>
        <v>221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172</v>
      </c>
      <c r="E22" s="189"/>
      <c r="F22" s="189"/>
      <c r="G22" s="74">
        <f t="shared" si="2"/>
        <v>172</v>
      </c>
      <c r="H22" s="65"/>
      <c r="I22" s="65"/>
      <c r="J22" s="74">
        <f t="shared" si="3"/>
        <v>172</v>
      </c>
      <c r="K22" s="65">
        <v>171</v>
      </c>
      <c r="L22" s="65">
        <v>1</v>
      </c>
      <c r="M22" s="65"/>
      <c r="N22" s="74">
        <f t="shared" si="4"/>
        <v>172</v>
      </c>
      <c r="O22" s="65"/>
      <c r="P22" s="65"/>
      <c r="Q22" s="74">
        <f t="shared" si="5"/>
        <v>172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1887</v>
      </c>
      <c r="E24" s="189"/>
      <c r="F24" s="189"/>
      <c r="G24" s="74">
        <f t="shared" si="2"/>
        <v>1887</v>
      </c>
      <c r="H24" s="65"/>
      <c r="I24" s="65"/>
      <c r="J24" s="74">
        <f t="shared" si="3"/>
        <v>1887</v>
      </c>
      <c r="K24" s="65">
        <v>326</v>
      </c>
      <c r="L24" s="65">
        <v>32</v>
      </c>
      <c r="M24" s="65"/>
      <c r="N24" s="74">
        <f t="shared" si="4"/>
        <v>358</v>
      </c>
      <c r="O24" s="65"/>
      <c r="P24" s="65"/>
      <c r="Q24" s="74">
        <f t="shared" si="5"/>
        <v>358</v>
      </c>
      <c r="R24" s="74">
        <f t="shared" si="6"/>
        <v>1529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2309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2309</v>
      </c>
      <c r="H25" s="66">
        <f t="shared" si="7"/>
        <v>0</v>
      </c>
      <c r="I25" s="66">
        <f t="shared" si="7"/>
        <v>0</v>
      </c>
      <c r="J25" s="67">
        <f t="shared" si="3"/>
        <v>2309</v>
      </c>
      <c r="K25" s="66">
        <f t="shared" si="7"/>
        <v>525</v>
      </c>
      <c r="L25" s="66">
        <f t="shared" si="7"/>
        <v>34</v>
      </c>
      <c r="M25" s="66">
        <f t="shared" si="7"/>
        <v>0</v>
      </c>
      <c r="N25" s="67">
        <f t="shared" si="4"/>
        <v>559</v>
      </c>
      <c r="O25" s="66">
        <f t="shared" si="7"/>
        <v>0</v>
      </c>
      <c r="P25" s="66">
        <f t="shared" si="7"/>
        <v>0</v>
      </c>
      <c r="Q25" s="67">
        <f t="shared" si="5"/>
        <v>559</v>
      </c>
      <c r="R25" s="67">
        <f t="shared" si="6"/>
        <v>1750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7912</v>
      </c>
      <c r="E27" s="192">
        <f aca="true" t="shared" si="8" ref="E27:P27">SUM(E28:E31)</f>
        <v>89</v>
      </c>
      <c r="F27" s="192">
        <f t="shared" si="8"/>
        <v>18</v>
      </c>
      <c r="G27" s="71">
        <f t="shared" si="2"/>
        <v>7983</v>
      </c>
      <c r="H27" s="70">
        <f t="shared" si="8"/>
        <v>0</v>
      </c>
      <c r="I27" s="70">
        <f t="shared" si="8"/>
        <v>0</v>
      </c>
      <c r="J27" s="71">
        <f t="shared" si="3"/>
        <v>7983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7983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5343</v>
      </c>
      <c r="E29" s="189"/>
      <c r="F29" s="189">
        <v>18</v>
      </c>
      <c r="G29" s="74">
        <f t="shared" si="2"/>
        <v>5325</v>
      </c>
      <c r="H29" s="72"/>
      <c r="I29" s="72"/>
      <c r="J29" s="74">
        <f t="shared" si="3"/>
        <v>5325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5325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2545</v>
      </c>
      <c r="E30" s="189">
        <v>89</v>
      </c>
      <c r="F30" s="189"/>
      <c r="G30" s="74">
        <f t="shared" si="2"/>
        <v>2634</v>
      </c>
      <c r="H30" s="72"/>
      <c r="I30" s="72"/>
      <c r="J30" s="74">
        <f t="shared" si="3"/>
        <v>2634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2634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24</v>
      </c>
      <c r="E31" s="189"/>
      <c r="F31" s="189"/>
      <c r="G31" s="74">
        <f t="shared" si="2"/>
        <v>24</v>
      </c>
      <c r="H31" s="72"/>
      <c r="I31" s="72"/>
      <c r="J31" s="74">
        <f t="shared" si="3"/>
        <v>24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24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7912</v>
      </c>
      <c r="E38" s="194">
        <f aca="true" t="shared" si="12" ref="E38:P38">E27+E32+E37</f>
        <v>89</v>
      </c>
      <c r="F38" s="194">
        <f t="shared" si="12"/>
        <v>18</v>
      </c>
      <c r="G38" s="74">
        <f t="shared" si="2"/>
        <v>7983</v>
      </c>
      <c r="H38" s="75">
        <f t="shared" si="12"/>
        <v>0</v>
      </c>
      <c r="I38" s="75">
        <f t="shared" si="12"/>
        <v>0</v>
      </c>
      <c r="J38" s="74">
        <f t="shared" si="3"/>
        <v>7983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7983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111887</v>
      </c>
      <c r="E40" s="438">
        <f>E17+E18+E19+E25+E38+E39</f>
        <v>230</v>
      </c>
      <c r="F40" s="438">
        <f aca="true" t="shared" si="13" ref="F40:R40">F17+F18+F19+F25+F38+F39</f>
        <v>255</v>
      </c>
      <c r="G40" s="438">
        <f t="shared" si="13"/>
        <v>111862</v>
      </c>
      <c r="H40" s="438">
        <f t="shared" si="13"/>
        <v>0</v>
      </c>
      <c r="I40" s="438">
        <f t="shared" si="13"/>
        <v>0</v>
      </c>
      <c r="J40" s="438">
        <f t="shared" si="13"/>
        <v>111862</v>
      </c>
      <c r="K40" s="438">
        <f t="shared" si="13"/>
        <v>24236</v>
      </c>
      <c r="L40" s="438">
        <f t="shared" si="13"/>
        <v>587</v>
      </c>
      <c r="M40" s="438">
        <f t="shared" si="13"/>
        <v>0</v>
      </c>
      <c r="N40" s="438">
        <f t="shared" si="13"/>
        <v>24823</v>
      </c>
      <c r="O40" s="438">
        <f t="shared" si="13"/>
        <v>0</v>
      </c>
      <c r="P40" s="438">
        <f t="shared" si="13"/>
        <v>0</v>
      </c>
      <c r="Q40" s="438">
        <f t="shared" si="13"/>
        <v>24823</v>
      </c>
      <c r="R40" s="438">
        <f t="shared" si="13"/>
        <v>87039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879</v>
      </c>
      <c r="I44" s="356"/>
      <c r="J44" s="356"/>
      <c r="K44" s="612"/>
      <c r="L44" s="612"/>
      <c r="M44" s="612"/>
      <c r="N44" s="612"/>
      <c r="O44" s="601" t="s">
        <v>781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575" t="s">
        <v>868</v>
      </c>
      <c r="K45" s="349"/>
      <c r="L45" s="349"/>
      <c r="M45" s="349"/>
      <c r="N45" s="349"/>
      <c r="O45" s="349"/>
      <c r="P45" s="538" t="s">
        <v>870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538" t="s">
        <v>871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5">
      <selection activeCell="C87" sqref="C8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"Параходство Българско речно плаване" АД</v>
      </c>
      <c r="C3" s="620"/>
      <c r="D3" s="526" t="s">
        <v>2</v>
      </c>
      <c r="E3" s="107">
        <f>'справка №1-БАЛАНС'!H3</f>
        <v>827183719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31.03.2016 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179</v>
      </c>
      <c r="D11" s="119">
        <f>SUM(D12:D14)</f>
        <v>0</v>
      </c>
      <c r="E11" s="120">
        <f>SUM(E12:E14)</f>
        <v>179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38</v>
      </c>
      <c r="D12" s="108"/>
      <c r="E12" s="120">
        <f aca="true" t="shared" si="0" ref="E12:E42">C12-D12</f>
        <v>38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>
        <v>141</v>
      </c>
      <c r="D14" s="108"/>
      <c r="E14" s="120">
        <f t="shared" si="0"/>
        <v>141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179</v>
      </c>
      <c r="D19" s="104">
        <f>D11+D15+D16</f>
        <v>0</v>
      </c>
      <c r="E19" s="118">
        <f>E11+E15+E16</f>
        <v>179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261</v>
      </c>
      <c r="D21" s="108"/>
      <c r="E21" s="120">
        <f t="shared" si="0"/>
        <v>261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1776</v>
      </c>
      <c r="D24" s="119">
        <f>SUM(D25:D27)</f>
        <v>1776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508</v>
      </c>
      <c r="D25" s="108">
        <v>508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1268</v>
      </c>
      <c r="D27" s="108">
        <v>1268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1791</v>
      </c>
      <c r="D28" s="108">
        <v>1791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74</v>
      </c>
      <c r="D29" s="108">
        <v>74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227</v>
      </c>
      <c r="D31" s="108">
        <v>227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189</v>
      </c>
      <c r="D33" s="105">
        <f>SUM(D34:D37)</f>
        <v>189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189</v>
      </c>
      <c r="D35" s="108">
        <v>189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208</v>
      </c>
      <c r="D38" s="105">
        <f>SUM(D39:D42)</f>
        <v>208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208</v>
      </c>
      <c r="D42" s="108">
        <v>208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4265</v>
      </c>
      <c r="D43" s="104">
        <f>D24+D28+D29+D31+D30+D32+D33+D38</f>
        <v>4265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4705</v>
      </c>
      <c r="D44" s="103">
        <f>D43+D21+D19+D9</f>
        <v>4265</v>
      </c>
      <c r="E44" s="118">
        <f>E43+E21+E19+E9</f>
        <v>440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1538</v>
      </c>
      <c r="D56" s="103">
        <f>D57+D59</f>
        <v>0</v>
      </c>
      <c r="E56" s="119">
        <f t="shared" si="1"/>
        <v>1538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1538</v>
      </c>
      <c r="D57" s="108"/>
      <c r="E57" s="119">
        <f t="shared" si="1"/>
        <v>1538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369</v>
      </c>
      <c r="D64" s="108"/>
      <c r="E64" s="119">
        <f t="shared" si="1"/>
        <v>369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1907</v>
      </c>
      <c r="D66" s="103">
        <f>D52+D56+D61+D62+D63+D64</f>
        <v>0</v>
      </c>
      <c r="E66" s="119">
        <f t="shared" si="1"/>
        <v>1907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1543</v>
      </c>
      <c r="D68" s="108"/>
      <c r="E68" s="119">
        <f t="shared" si="1"/>
        <v>1543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4626</v>
      </c>
      <c r="D71" s="105">
        <f>SUM(D72:D74)</f>
        <v>4626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688</v>
      </c>
      <c r="D72" s="108">
        <v>688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3938</v>
      </c>
      <c r="D74" s="108">
        <v>3938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289</v>
      </c>
      <c r="D75" s="103">
        <f>D76+D78</f>
        <v>289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289</v>
      </c>
      <c r="D76" s="108">
        <v>289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6037</v>
      </c>
      <c r="D85" s="104">
        <f>SUM(D86:D90)+D94</f>
        <v>6037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3441</v>
      </c>
      <c r="D87" s="108">
        <v>3441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128</v>
      </c>
      <c r="D88" s="108">
        <v>128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1743</v>
      </c>
      <c r="D89" s="108">
        <v>1743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273</v>
      </c>
      <c r="D90" s="103">
        <f>SUM(D91:D93)</f>
        <v>273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6</v>
      </c>
      <c r="D91" s="108">
        <v>6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267</v>
      </c>
      <c r="D93" s="108">
        <v>267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452</v>
      </c>
      <c r="D94" s="108">
        <v>452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94</v>
      </c>
      <c r="D95" s="108">
        <v>94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11046</v>
      </c>
      <c r="D96" s="104">
        <f>D85+D80+D75+D71+D95</f>
        <v>11046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14496</v>
      </c>
      <c r="D97" s="104">
        <f>D96+D68+D66</f>
        <v>11046</v>
      </c>
      <c r="E97" s="104">
        <f>E96+E68+E66</f>
        <v>3450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882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575" t="s">
        <v>874</v>
      </c>
      <c r="D110" s="385"/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">
      <c r="A112" s="349"/>
      <c r="B112" s="388"/>
      <c r="C112" s="538" t="s">
        <v>880</v>
      </c>
      <c r="D112" s="349"/>
      <c r="E112" s="349"/>
      <c r="F112" s="349"/>
    </row>
    <row r="113" spans="1:6" ht="12">
      <c r="A113" s="349"/>
      <c r="B113" s="388"/>
      <c r="C113" s="538" t="s">
        <v>881</v>
      </c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41" sqref="B4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"Параходство Българско речно плаване"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827183719</v>
      </c>
    </row>
    <row r="5" spans="1:9" ht="15">
      <c r="A5" s="501" t="s">
        <v>5</v>
      </c>
      <c r="B5" s="622" t="str">
        <f>'справка №1-БАЛАНС'!E5</f>
        <v>31.03.2016 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167</v>
      </c>
      <c r="D19" s="98"/>
      <c r="E19" s="98"/>
      <c r="F19" s="98">
        <v>7</v>
      </c>
      <c r="G19" s="98"/>
      <c r="H19" s="98">
        <v>2</v>
      </c>
      <c r="I19" s="434">
        <f t="shared" si="0"/>
        <v>5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817</v>
      </c>
      <c r="C26" s="85">
        <f aca="true" t="shared" si="2" ref="C26:H26">SUM(C19:C25)</f>
        <v>167</v>
      </c>
      <c r="D26" s="85">
        <f t="shared" si="2"/>
        <v>0</v>
      </c>
      <c r="E26" s="85">
        <f t="shared" si="2"/>
        <v>0</v>
      </c>
      <c r="F26" s="85">
        <f t="shared" si="2"/>
        <v>7</v>
      </c>
      <c r="G26" s="85">
        <f t="shared" si="2"/>
        <v>0</v>
      </c>
      <c r="H26" s="85">
        <f t="shared" si="2"/>
        <v>2</v>
      </c>
      <c r="I26" s="434">
        <f t="shared" si="0"/>
        <v>5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882</v>
      </c>
      <c r="B30" s="624"/>
      <c r="C30" s="624"/>
      <c r="D30" s="459" t="s">
        <v>819</v>
      </c>
      <c r="E30" s="623"/>
      <c r="F30" s="623"/>
      <c r="G30" s="623"/>
      <c r="H30" s="420" t="s">
        <v>781</v>
      </c>
      <c r="I30" s="623"/>
      <c r="J30" s="623"/>
    </row>
    <row r="31" spans="1:9" s="521" customFormat="1" ht="12">
      <c r="A31" s="349"/>
      <c r="B31" s="388"/>
      <c r="C31" s="349"/>
      <c r="D31" s="523"/>
      <c r="E31" s="575" t="s">
        <v>868</v>
      </c>
      <c r="F31" s="523"/>
      <c r="G31" s="523"/>
      <c r="H31" s="523"/>
      <c r="I31" s="538" t="s">
        <v>870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38" t="s">
        <v>871</v>
      </c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A124">
      <selection activeCell="C29" sqref="C29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"Параходство Българско речно плаване" АД</v>
      </c>
      <c r="C5" s="628"/>
      <c r="D5" s="628"/>
      <c r="E5" s="570" t="s">
        <v>2</v>
      </c>
      <c r="F5" s="451">
        <f>'справка №1-БАЛАНС'!H3</f>
        <v>827183719</v>
      </c>
    </row>
    <row r="6" spans="1:13" ht="15" customHeight="1">
      <c r="A6" s="27" t="s">
        <v>822</v>
      </c>
      <c r="B6" s="629" t="str">
        <f>'справка №1-БАЛАНС'!E5</f>
        <v>31.03.2016 г.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884</v>
      </c>
      <c r="B29" s="40"/>
      <c r="C29" s="441">
        <v>5325</v>
      </c>
      <c r="D29" s="441">
        <v>50</v>
      </c>
      <c r="E29" s="441"/>
      <c r="F29" s="443">
        <f>C29-E29</f>
        <v>5325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834</v>
      </c>
      <c r="C44" s="429">
        <f>SUM(C29:C43)</f>
        <v>5325</v>
      </c>
      <c r="D44" s="429"/>
      <c r="E44" s="429">
        <f>SUM(E29:E43)</f>
        <v>0</v>
      </c>
      <c r="F44" s="442">
        <f>SUM(F29:F43)</f>
        <v>5325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885</v>
      </c>
      <c r="B46" s="40"/>
      <c r="C46" s="441">
        <v>2634</v>
      </c>
      <c r="D46" s="441">
        <v>41</v>
      </c>
      <c r="E46" s="441"/>
      <c r="F46" s="443">
        <f>C46-E46</f>
        <v>2634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836</v>
      </c>
      <c r="C61" s="429">
        <f>SUM(C46:C60)</f>
        <v>2634</v>
      </c>
      <c r="D61" s="429"/>
      <c r="E61" s="429">
        <f>SUM(E46:E60)</f>
        <v>0</v>
      </c>
      <c r="F61" s="442">
        <f>SUM(F46:F60)</f>
        <v>2634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886</v>
      </c>
      <c r="B63" s="40"/>
      <c r="C63" s="441">
        <v>7</v>
      </c>
      <c r="D63" s="441"/>
      <c r="E63" s="441"/>
      <c r="F63" s="443">
        <f>C63-E63</f>
        <v>7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7</v>
      </c>
      <c r="D78" s="429"/>
      <c r="E78" s="429">
        <f>SUM(E63:E77)</f>
        <v>0</v>
      </c>
      <c r="F78" s="442">
        <f>SUM(F63:F77)</f>
        <v>7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7966</v>
      </c>
      <c r="D79" s="429"/>
      <c r="E79" s="429">
        <f>E78+E61+E44+E27</f>
        <v>0</v>
      </c>
      <c r="F79" s="442">
        <f>F78+F61+F44+F27</f>
        <v>7966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887</v>
      </c>
      <c r="B133" s="40"/>
      <c r="C133" s="441">
        <v>17</v>
      </c>
      <c r="D133" s="441"/>
      <c r="E133" s="441"/>
      <c r="F133" s="443">
        <f>C133-E133</f>
        <v>17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17</v>
      </c>
      <c r="D148" s="429"/>
      <c r="E148" s="429">
        <f>SUM(E133:E147)</f>
        <v>0</v>
      </c>
      <c r="F148" s="442">
        <f>SUM(F133:F147)</f>
        <v>17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17</v>
      </c>
      <c r="D149" s="429"/>
      <c r="E149" s="429">
        <f>E148+E131+E114+E97</f>
        <v>0</v>
      </c>
      <c r="F149" s="442">
        <f>F148+F131+F114+F97</f>
        <v>17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882</v>
      </c>
      <c r="B151" s="453"/>
      <c r="C151" s="630" t="s">
        <v>849</v>
      </c>
      <c r="D151" s="630"/>
      <c r="E151" s="630"/>
      <c r="F151" s="630"/>
    </row>
    <row r="152" spans="1:6" ht="12.75">
      <c r="A152" s="517"/>
      <c r="B152" s="518"/>
      <c r="C152" s="575" t="s">
        <v>883</v>
      </c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38" t="s">
        <v>880</v>
      </c>
      <c r="E154" s="517"/>
    </row>
    <row r="155" ht="12.75">
      <c r="C155" s="538" t="s">
        <v>881</v>
      </c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Office</cp:lastModifiedBy>
  <cp:lastPrinted>2016-05-27T08:05:35Z</cp:lastPrinted>
  <dcterms:created xsi:type="dcterms:W3CDTF">2000-06-29T12:02:40Z</dcterms:created>
  <dcterms:modified xsi:type="dcterms:W3CDTF">2016-05-30T12:29:03Z</dcterms:modified>
  <cp:category/>
  <cp:version/>
  <cp:contentType/>
  <cp:contentStatus/>
</cp:coreProperties>
</file>