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<sst xmlns="http://schemas.openxmlformats.org/spreadsheetml/2006/main" count="1076" uniqueCount="879">
  <si>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</si>
  <si>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</si>
  <si>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</si>
  <si>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</si>
  <si>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</si>
  <si>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</si>
  <si>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</si>
  <si>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</si>
  <si>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</si>
  <si>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</si>
  <si>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</si>
  <si>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</si>
  <si>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</si>
  <si>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</si>
  <si>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</si>
  <si>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</si>
  <si>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</si>
  <si>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</si>
  <si>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</si>
  <si>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</si>
  <si>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</si>
  <si>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</si>
  <si>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</si>
  <si>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</si>
  <si>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</si>
  <si>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</si>
  <si>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</si>
  <si>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</si>
  <si>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</si>
  <si>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</si>
  <si>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</si>
  <si>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</si>
  <si>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</si>
  <si>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</si>
  <si>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</si>
  <si>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</si>
  <si>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</si>
  <si>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</si>
  <si>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</si>
  <si>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</si>
  <si>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</si>
  <si>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</si>
  <si>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</si>
  <si>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</si>
  <si>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</si>
  <si>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</si>
  <si>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</si>
  <si>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</si>
  <si>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</si>
  <si>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</si>
  <si>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</si>
  <si>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</si>
  <si>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</si>
  <si>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</si>
  <si>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</si>
  <si>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</si>
  <si>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</si>
  <si>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</si>
  <si>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</si>
  <si>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</si>
  <si>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</si>
  <si>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</si>
  <si>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</si>
  <si>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</si>
  <si>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</si>
  <si>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</si>
  <si>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</si>
  <si>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</si>
  <si>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</si>
  <si>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</si>
  <si>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</si>
  <si>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</si>
  <si>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</si>
  <si>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</si>
  <si>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</si>
  <si>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</si>
  <si>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</si>
  <si>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</si>
  <si>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</si>
  <si>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</si>
  <si>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</si>
  <si>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</si>
  <si>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</si>
  <si>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</si>
  <si>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</si>
  <si>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</si>
  <si>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</si>
  <si>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</si>
  <si>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</si>
  <si>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</si>
  <si>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</si>
  <si>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</si>
  <si>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</si>
  <si>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</si>
  <si>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</si>
  <si>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</si>
  <si>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</si>
  <si>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</si>
  <si>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</si>
  <si>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</si>
  <si>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</si>
  <si>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</si>
  <si>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</si>
  <si>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</si>
  <si>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</si>
  <si>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</si>
  <si>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</si>
  <si>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</si>
  <si>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</si>
  <si>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</si>
  <si>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</si>
  <si>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</si>
  <si>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</si>
  <si>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</si>
  <si>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</si>
  <si>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</si>
  <si>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</si>
  <si>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</si>
  <si>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</si>
  <si>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</si>
  <si>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</si>
  <si>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</si>
  <si>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</si>
  <si>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</si>
  <si>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</si>
  <si>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</si>
  <si>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</si>
  <si>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</si>
  <si>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</si>
  <si>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</si>
  <si>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</si>
  <si>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</si>
  <si>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</si>
  <si>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</si>
  <si>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</si>
  <si>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</si>
  <si>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</si>
  <si>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</si>
  <si>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</si>
  <si>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</si>
  <si>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</si>
  <si>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</si>
  <si>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</si>
  <si>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</si>
  <si>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</si>
  <si>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</si>
  <si>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</si>
  <si>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</si>
  <si>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</si>
  <si>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</si>
  <si>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</si>
  <si>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</si>
  <si>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</si>
  <si>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</si>
  <si>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</si>
  <si>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</si>
  <si>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</si>
  <si>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</si>
  <si>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</si>
  <si>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</si>
  <si>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</si>
  <si>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</si>
  <si>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</si>
  <si>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</si>
  <si>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</si>
  <si>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</si>
  <si>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</si>
  <si>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</si>
  <si>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</si>
  <si>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</si>
  <si>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</si>
  <si>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</si>
  <si>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</si>
  <si>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</si>
  <si>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</si>
  <si>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</si>
  <si>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</si>
  <si>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</si>
  <si>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</si>
  <si>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</si>
  <si>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</si>
  <si>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</si>
  <si>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</si>
  <si>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</si>
  <si>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</si>
  <si>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</si>
  <si>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</si>
  <si>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</si>
  <si>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</si>
  <si>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</si>
  <si>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</si>
  <si>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</si>
  <si>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</si>
  <si>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</si>
  <si>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</si>
  <si>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</si>
  <si>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</si>
  <si>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</si>
  <si>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</si>
  <si>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</si>
  <si>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</si>
  <si>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</si>
  <si>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</si>
  <si>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</si>
  <si>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</si>
  <si>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</si>
  <si>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</si>
  <si>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</si>
  <si>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</si>
  <si>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</si>
  <si>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</si>
  <si>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</si>
  <si>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</si>
  <si>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</si>
  <si>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</si>
  <si>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</si>
  <si>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</si>
  <si>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</si>
  <si>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</si>
  <si>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</si>
  <si>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</si>
  <si>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</si>
  <si>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</si>
  <si>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</si>
  <si>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</si>
  <si>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</si>
  <si>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</si>
  <si>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</si>
  <si>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</si>
  <si>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</si>
  <si>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</si>
  <si>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</si>
  <si>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</si>
  <si>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</si>
  <si>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</si>
  <si>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</si>
  <si>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</si>
  <si>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</si>
  <si>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</si>
  <si>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</si>
  <si>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</si>
  <si>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</si>
  <si>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</si>
  <si>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</si>
  <si>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</si>
  <si>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</si>
  <si>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</si>
  <si>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</si>
  <si>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</si>
  <si>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</si>
  <si>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</si>
  <si>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</si>
  <si>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</si>
  <si>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</si>
  <si>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</si>
  <si>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</si>
  <si>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</si>
  <si>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</si>
  <si>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</si>
  <si>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</si>
  <si>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</si>
  <si>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</si>
  <si>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</si>
  <si>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</si>
  <si>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</si>
  <si>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</si>
  <si>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</si>
  <si>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</si>
  <si>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</si>
  <si>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</si>
  <si>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</si>
  <si>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</si>
  <si>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</si>
  <si>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</si>
  <si>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</si>
  <si>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</si>
  <si>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</si>
  <si>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</si>
  <si>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</si>
  <si>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</si>
  <si>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</si>
  <si>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</si>
  <si>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</si>
  <si>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</si>
  <si>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</si>
  <si>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</si>
  <si>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</si>
  <si>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</si>
  <si>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</si>
  <si>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</si>
  <si>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</si>
  <si>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</si>
  <si>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</si>
  <si>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</si>
  <si>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</si>
  <si>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</si>
  <si>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</si>
  <si>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</si>
  <si>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</si>
  <si>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</si>
  <si>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</si>
  <si>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</si>
  <si>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</si>
  <si>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</si>
  <si>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</si>
  <si>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</si>
  <si>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</si>
  <si>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</si>
  <si>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</si>
  <si>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</si>
  <si>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</si>
  <si>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</si>
  <si>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</si>
  <si>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</si>
  <si>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</si>
  <si>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</si>
  <si>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</si>
  <si>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</si>
  <si>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</si>
  <si>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</si>
  <si>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</si>
  <si>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</si>
  <si>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</si>
  <si>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</si>
  <si>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</si>
  <si>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</si>
  <si>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</si>
  <si>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</si>
  <si>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</si>
  <si>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</si>
  <si>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</si>
  <si>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</si>
  <si>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</si>
  <si>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</si>
  <si>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</si>
  <si>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</si>
  <si>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</si>
  <si>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</si>
  <si>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</si>
  <si>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</si>
  <si>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</si>
  <si>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</si>
  <si>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</si>
  <si>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</si>
  <si>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</si>
  <si>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</si>
  <si>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</si>
  <si>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</si>
  <si>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</si>
  <si>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</si>
  <si>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</si>
  <si>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</si>
  <si>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</si>
  <si>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</si>
  <si>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</si>
  <si>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</si>
  <si>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</si>
  <si>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</si>
  <si>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</si>
  <si>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</si>
  <si>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</si>
  <si>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</si>
  <si>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</si>
  <si>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</si>
  <si>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</si>
  <si>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</si>
  <si>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</si>
  <si>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</si>
  <si>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</si>
  <si>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</si>
  <si>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</si>
  <si>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</si>
  <si>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</si>
  <si>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</si>
  <si>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</si>
  <si>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</si>
  <si>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</si>
  <si>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</si>
  <si>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</si>
  <si>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</si>
  <si>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</si>
  <si>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</si>
  <si>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</si>
  <si>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</si>
  <si>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</si>
  <si>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</si>
  <si>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</si>
  <si>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</si>
  <si>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</si>
  <si>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</si>
  <si>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</si>
  <si>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</si>
  <si>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</si>
  <si>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</si>
  <si>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</si>
  <si>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</si>
  <si>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</si>
  <si>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</si>
  <si>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</si>
  <si>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</si>
  <si>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</si>
  <si>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</si>
  <si>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</si>
  <si>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</si>
  <si>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</si>
  <si>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</si>
  <si>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</si>
  <si>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</si>
  <si>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</si>
  <si>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</si>
  <si>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</si>
  <si>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</si>
  <si>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</si>
  <si>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</si>
  <si>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</si>
  <si>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</si>
  <si>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</si>
  <si>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</si>
  <si>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</si>
  <si>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</si>
  <si>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</si>
  <si>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</si>
  <si>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</si>
  <si>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</si>
  <si>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</si>
  <si>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</si>
  <si>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</si>
  <si>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</si>
  <si>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</si>
  <si>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</si>
  <si>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</si>
  <si>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</si>
  <si>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</si>
  <si>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</si>
  <si>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</si>
  <si>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</si>
  <si>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</si>
  <si>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</si>
  <si>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</si>
  <si>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</si>
  <si>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</si>
  <si>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</si>
  <si>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</si>
  <si>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</si>
  <si>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</si>
  <si>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</si>
  <si>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</si>
  <si>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</si>
  <si>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</si>
  <si>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</si>
  <si>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</si>
  <si>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</si>
  <si>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</si>
  <si>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</si>
  <si>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</si>
  <si>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</si>
  <si>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</si>
  <si>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</si>
  <si>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</si>
  <si>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</si>
  <si>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</si>
  <si>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</si>
  <si>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</si>
  <si>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</si>
  <si>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</si>
  <si>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</si>
  <si>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</si>
  <si>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</si>
  <si>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</si>
  <si>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</si>
  <si>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</si>
  <si>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</si>
  <si>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</si>
  <si>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</si>
  <si>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</si>
  <si>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</si>
  <si>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</si>
  <si>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</si>
  <si>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</si>
  <si>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</si>
  <si>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</si>
  <si>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</si>
  <si>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</si>
  <si>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</si>
  <si>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</si>
  <si>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</si>
  <si>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</si>
  <si>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</si>
  <si>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</si>
  <si>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</si>
  <si>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</si>
  <si>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</si>
  <si>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</si>
  <si>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</si>
  <si>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</si>
  <si>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</si>
  <si>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</si>
  <si>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</si>
  <si>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</si>
  <si>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</si>
  <si>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</si>
  <si>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</si>
  <si>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</si>
  <si>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</si>
  <si>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</si>
  <si>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</si>
  <si>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</si>
  <si>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</si>
  <si>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</si>
  <si>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</si>
  <si>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</si>
  <si>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</si>
  <si>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</si>
  <si>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</si>
  <si>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</si>
  <si>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</si>
  <si>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</si>
  <si>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</si>
  <si>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</si>
  <si>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</si>
  <si>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</si>
  <si>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</si>
  <si>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</si>
  <si>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</si>
  <si>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</si>
  <si>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</si>
  <si>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</si>
  <si>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</si>
  <si>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</si>
  <si>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</si>
  <si>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</si>
  <si>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</si>
  <si>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</si>
  <si>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</si>
  <si>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</si>
  <si>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</si>
  <si>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</si>
  <si>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</si>
  <si>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</si>
  <si>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</si>
  <si>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</si>
  <si>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</si>
  <si>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</si>
  <si>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</si>
  <si>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</si>
  <si>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</si>
  <si>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</si>
  <si>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</si>
  <si>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</si>
  <si>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</si>
  <si>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</si>
  <si>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</si>
  <si>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</si>
  <si>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</si>
  <si>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</si>
  <si>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</si>
  <si>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</si>
  <si>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</si>
  <si>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</si>
  <si>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</si>
  <si>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</si>
  <si>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</si>
  <si>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</si>
  <si>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</si>
  <si>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</si>
  <si>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</si>
  <si>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</si>
  <si>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</si>
  <si>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</si>
  <si>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</si>
  <si>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</si>
  <si>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</si>
  <si>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</si>
  <si>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</si>
  <si>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</si>
  <si>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</si>
  <si>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</si>
  <si>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</si>
  <si>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</si>
  <si>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</si>
  <si>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</si>
  <si>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</si>
  <si>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</si>
  <si>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</si>
  <si>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</si>
  <si>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</si>
  <si>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</si>
  <si>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</si>
  <si>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</si>
  <si>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</si>
  <si>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</si>
  <si>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</si>
  <si>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</si>
  <si>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</si>
  <si>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</si>
  <si>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</si>
  <si>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</si>
  <si>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</si>
  <si>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</si>
  <si>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</si>
  <si>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</si>
  <si>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</si>
  <si>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</si>
  <si>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</si>
  <si>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</si>
  <si>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</si>
  <si>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</si>
  <si>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</si>
  <si>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</si>
  <si>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</si>
  <si>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</si>
  <si>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</si>
  <si>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</si>
  <si>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</si>
  <si>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</si>
  <si>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</si>
  <si>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</si>
  <si>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</si>
  <si>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</si>
  <si>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</si>
  <si>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</si>
  <si>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</si>
  <si>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</si>
  <si>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</si>
  <si>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</si>
  <si>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</si>
  <si>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</si>
  <si>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</si>
  <si>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</si>
  <si>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</si>
  <si>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</si>
  <si>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</si>
  <si>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</si>
  <si>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</si>
  <si>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</si>
  <si>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</si>
  <si>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</si>
  <si>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</si>
  <si>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</si>
  <si>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</si>
  <si>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</si>
  <si>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</si>
  <si>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</si>
  <si>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</si>
  <si>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</si>
  <si>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</si>
  <si>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</si>
  <si>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</si>
  <si>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</si>
  <si>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</si>
  <si>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</si>
  <si>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</si>
  <si>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</si>
  <si>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</si>
  <si>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</si>
  <si>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</si>
  <si>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</si>
  <si>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</si>
  <si>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</si>
  <si>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</si>
  <si>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</si>
  <si>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</si>
  <si>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</si>
  <si>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</si>
  <si>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</si>
  <si>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</si>
  <si>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</si>
  <si>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</si>
  <si>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</si>
  <si>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</si>
  <si>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</si>
  <si>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</si>
  <si>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</si>
  <si>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</si>
  <si>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</si>
  <si>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</si>
  <si>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</si>
  <si>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</si>
  <si>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</si>
  <si>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</si>
  <si>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</si>
  <si>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</si>
  <si>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</si>
  <si>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</si>
  <si>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</si>
  <si>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</si>
  <si>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</si>
  <si>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</si>
  <si>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</si>
  <si>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</si>
  <si>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</si>
  <si>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</si>
  <si>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</si>
  <si>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</si>
  <si>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</si>
  <si>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</si>
  <si>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</si>
  <si>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</si>
  <si>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</si>
  <si>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</si>
  <si>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</si>
  <si>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</si>
  <si>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</si>
  <si>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</si>
  <si>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</si>
  <si>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</si>
  <si>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</si>
  <si>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</si>
  <si>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</si>
  <si>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</si>
  <si>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</si>
  <si>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</si>
  <si>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</si>
  <si>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</si>
  <si>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</si>
  <si>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</si>
  <si>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</si>
  <si>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</si>
  <si>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</si>
  <si>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</si>
  <si>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</si>
  <si>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</si>
  <si>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</si>
  <si>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</si>
  <si>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</si>
  <si>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</si>
  <si>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</si>
  <si>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</si>
  <si>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</si>
  <si>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</si>
  <si>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</si>
  <si>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</si>
  <si>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</si>
  <si>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</si>
  <si>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</si>
  <si>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</si>
  <si>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</si>
  <si>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</si>
  <si>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</si>
  <si>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</si>
  <si>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</si>
  <si>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</si>
  <si>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</si>
  <si>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</si>
  <si>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</si>
  <si>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</si>
  <si>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</si>
  <si>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</si>
  <si>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</si>
  <si>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</si>
  <si>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</si>
  <si>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</si>
  <si>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</si>
  <si>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</si>
  <si>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</si>
  <si>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</si>
  <si>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</si>
  <si>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</si>
  <si>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</si>
  <si>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</si>
  <si>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</si>
  <si>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</si>
  <si>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</si>
  <si>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</si>
  <si>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</si>
  <si>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</si>
  <si>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</si>
  <si>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</si>
  <si>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</si>
  <si>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</si>
  <si>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</si>
  <si>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</si>
  <si>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</si>
  <si>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</si>
  <si>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</si>
  <si>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</si>
  <si>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</si>
  <si>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</si>
  <si>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</si>
  <si>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</si>
  <si>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</si>
  <si>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</si>
  <si>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</si>
  <si>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</si>
  <si>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</si>
  <si>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</si>
  <si>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</si>
  <si>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</si>
  <si>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</si>
  <si>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</si>
  <si>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</si>
  <si>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</si>
  <si>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</si>
  <si>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</si>
  <si>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</si>
  <si>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</si>
  <si>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</si>
  <si>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</si>
  <si>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</si>
  <si>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</si>
  <si>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</si>
  <si>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</si>
  <si>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</si>
  <si>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</si>
  <si>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</si>
  <si>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</si>
  <si>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</si>
  <si>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</si>
  <si>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</si>
  <si>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</si>
  <si>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</si>
  <si>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</si>
  <si>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</si>
  <si>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</si>
  <si>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</si>
  <si>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</si>
  <si>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</si>
  <si>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</si>
  <si>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</si>
  <si>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</si>
  <si>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</si>
  <si>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</si>
  <si>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</si>
  <si>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</si>
  <si>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</si>
  <si>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</si>
  <si>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</si>
  <si>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</si>
  <si>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</si>
  <si>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</si>
  <si>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</si>
  <si>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</si>
  <si>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</si>
  <si>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</si>
  <si>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</si>
  <si>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</si>
  <si>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</si>
  <si>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</si>
  <si>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</si>
  <si>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</si>
  <si>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</si>
  <si>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</si>
  <si>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</si>
  <si>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</si>
  <si>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</si>
  <si>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</si>
  <si>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</si>
  <si>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</si>
  <si>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</si>
  <si>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</si>
  <si>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</si>
  <si>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</si>
  <si>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</si>
  <si>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</si>
  <si>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</si>
  <si>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</si>
  <si>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</si>
  <si>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</si>
  <si>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</si>
  <si>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</si>
  <si>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</si>
  <si>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</si>
  <si>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</si>
  <si>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</si>
  <si>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</si>
  <si>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</si>
  <si>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</si>
  <si>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</si>
  <si>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</si>
  <si>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</si>
  <si>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</si>
  <si>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</si>
  <si>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първо тримесечие на 2008 година</t>
  </si>
  <si>
    <t xml:space="preserve">Дата на съставяне:18.04.2008 г. </t>
  </si>
  <si>
    <t>18.04.2008 г.</t>
  </si>
  <si>
    <t xml:space="preserve">Дата на съставяне:18.04.2008 г.                                       </t>
  </si>
  <si>
    <t xml:space="preserve">Дата  на съставяне:18.04.2008 г.                                                                                                                         </t>
  </si>
  <si>
    <t xml:space="preserve">Дата на съставяне:18.04.2008 г.                   </t>
  </si>
  <si>
    <t>Дата на съставяне:18.04.2008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</si>
</sst>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15284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3637</v>
      </c>
      <c r="D12" s="151">
        <v>3677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2366</v>
      </c>
      <c r="D13" s="151">
        <v>2392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4385</v>
      </c>
      <c r="D14" s="151">
        <v>4435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10458</v>
      </c>
      <c r="D15" s="151">
        <v>10662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122</v>
      </c>
      <c r="D16" s="151">
        <v>141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4748</v>
      </c>
      <c r="D17" s="151">
        <v>2171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41000</v>
      </c>
      <c r="D19" s="155">
        <f>SUM(D11:D18)</f>
        <v>38762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4834</v>
      </c>
      <c r="H21" s="156">
        <f>SUM(H22:H24)</f>
        <v>4834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90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4</v>
      </c>
      <c r="E24" s="237" t="s">
        <v>72</v>
      </c>
      <c r="F24" s="242" t="s">
        <v>73</v>
      </c>
      <c r="G24" s="152">
        <v>4744</v>
      </c>
      <c r="H24" s="152">
        <v>4744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4834</v>
      </c>
      <c r="H25" s="154">
        <f>H19+H20+H21</f>
        <v>4834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3421</v>
      </c>
      <c r="H27" s="154">
        <f>SUM(H28:H30)</f>
        <v>193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3421</v>
      </c>
      <c r="H28" s="152">
        <v>193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640</v>
      </c>
      <c r="H31" s="152">
        <v>3228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4061</v>
      </c>
      <c r="H33" s="154">
        <f>H27+H31+H32</f>
        <v>3421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1521</v>
      </c>
      <c r="D34" s="155">
        <f>SUM(D35:D38)</f>
        <v>1521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37854</v>
      </c>
      <c r="H36" s="154">
        <f>H25+H17+H33</f>
        <v>37214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2898</v>
      </c>
      <c r="H43" s="152">
        <v>2898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525</v>
      </c>
      <c r="H44" s="152">
        <v>525</v>
      </c>
    </row>
    <row r="45" spans="1:15" ht="15">
      <c r="A45" s="235" t="s">
        <v>136</v>
      </c>
      <c r="B45" s="249" t="s">
        <v>137</v>
      </c>
      <c r="C45" s="155">
        <f>C34+C39+C44</f>
        <v>1521</v>
      </c>
      <c r="D45" s="155">
        <f>D34+D39+D44</f>
        <v>1521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406</v>
      </c>
      <c r="H48" s="152">
        <v>406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3829</v>
      </c>
      <c r="H49" s="154">
        <f>SUM(H43:H48)</f>
        <v>3829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1153</v>
      </c>
      <c r="H53" s="152">
        <v>1153</v>
      </c>
    </row>
    <row r="54" spans="1:8" ht="27">
      <c r="A54" s="235" t="s">
        <v>166</v>
      </c>
      <c r="B54" s="249" t="s">
        <v>167</v>
      </c>
      <c r="C54" s="151">
        <v>102</v>
      </c>
      <c r="D54" s="151">
        <v>102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42627</v>
      </c>
      <c r="D55" s="155">
        <f>D19+D20+D21+D27+D32+D45+D51+D53+D54</f>
        <v>40389</v>
      </c>
      <c r="E55" s="237" t="s">
        <v>172</v>
      </c>
      <c r="F55" s="261" t="s">
        <v>173</v>
      </c>
      <c r="G55" s="154">
        <f>G49+G51+G52+G53+G54</f>
        <v>4982</v>
      </c>
      <c r="H55" s="154">
        <f>H49+H51+H52+H53+H54</f>
        <v>4982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1434</v>
      </c>
      <c r="D58" s="151">
        <v>1400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75</v>
      </c>
      <c r="H60" s="152">
        <v>100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7459</v>
      </c>
      <c r="H61" s="154">
        <f>SUM(H62:H68)</f>
        <v>4841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2829</v>
      </c>
      <c r="H62" s="152">
        <v>718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1434</v>
      </c>
      <c r="D64" s="155">
        <f>SUM(D58:D63)</f>
        <v>1400</v>
      </c>
      <c r="E64" s="237" t="s">
        <v>200</v>
      </c>
      <c r="F64" s="242" t="s">
        <v>201</v>
      </c>
      <c r="G64" s="152">
        <v>2928</v>
      </c>
      <c r="H64" s="152">
        <v>2201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166</v>
      </c>
      <c r="H65" s="152">
        <v>154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959</v>
      </c>
      <c r="H66" s="152">
        <v>1039</v>
      </c>
    </row>
    <row r="67" spans="1:8" ht="15">
      <c r="A67" s="235" t="s">
        <v>207</v>
      </c>
      <c r="B67" s="241" t="s">
        <v>208</v>
      </c>
      <c r="C67" s="151">
        <v>273</v>
      </c>
      <c r="D67" s="151">
        <v>301</v>
      </c>
      <c r="E67" s="237" t="s">
        <v>209</v>
      </c>
      <c r="F67" s="242" t="s">
        <v>210</v>
      </c>
      <c r="G67" s="152">
        <v>353</v>
      </c>
      <c r="H67" s="152">
        <v>356</v>
      </c>
    </row>
    <row r="68" spans="1:8" ht="15">
      <c r="A68" s="235" t="s">
        <v>211</v>
      </c>
      <c r="B68" s="241" t="s">
        <v>212</v>
      </c>
      <c r="C68" s="151">
        <v>2530</v>
      </c>
      <c r="D68" s="151">
        <v>1935</v>
      </c>
      <c r="E68" s="237" t="s">
        <v>213</v>
      </c>
      <c r="F68" s="242" t="s">
        <v>214</v>
      </c>
      <c r="G68" s="152">
        <v>224</v>
      </c>
      <c r="H68" s="152">
        <v>373</v>
      </c>
    </row>
    <row r="69" spans="1:8" ht="15">
      <c r="A69" s="235" t="s">
        <v>215</v>
      </c>
      <c r="B69" s="241" t="s">
        <v>216</v>
      </c>
      <c r="C69" s="151">
        <v>2575</v>
      </c>
      <c r="D69" s="151">
        <v>1599</v>
      </c>
      <c r="E69" s="251" t="s">
        <v>78</v>
      </c>
      <c r="F69" s="242" t="s">
        <v>217</v>
      </c>
      <c r="G69" s="152">
        <v>37</v>
      </c>
      <c r="H69" s="152">
        <v>48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65</v>
      </c>
      <c r="H70" s="152">
        <v>100</v>
      </c>
    </row>
    <row r="71" spans="1:18" ht="15">
      <c r="A71" s="235" t="s">
        <v>222</v>
      </c>
      <c r="B71" s="241" t="s">
        <v>223</v>
      </c>
      <c r="C71" s="151">
        <v>437</v>
      </c>
      <c r="D71" s="151">
        <v>336</v>
      </c>
      <c r="E71" s="253" t="s">
        <v>46</v>
      </c>
      <c r="F71" s="273" t="s">
        <v>224</v>
      </c>
      <c r="G71" s="161">
        <f>G59+G60+G61+G69+G70</f>
        <v>7636</v>
      </c>
      <c r="H71" s="161">
        <f>H59+H60+H61+H69+H70</f>
        <v>5089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99</v>
      </c>
      <c r="D74" s="151">
        <v>128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5914</v>
      </c>
      <c r="D75" s="155">
        <f>SUM(D67:D74)</f>
        <v>4299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7636</v>
      </c>
      <c r="H79" s="162">
        <f>H71+H74+H75+H76</f>
        <v>5089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47</v>
      </c>
      <c r="D82" s="151">
        <v>47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47</v>
      </c>
      <c r="D84" s="155">
        <f>D83+D82+D78</f>
        <v>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262</v>
      </c>
      <c r="D87" s="151">
        <v>197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188</v>
      </c>
      <c r="D88" s="151">
        <v>953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450</v>
      </c>
      <c r="D91" s="155">
        <f>SUM(D87:D90)</f>
        <v>1150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7845</v>
      </c>
      <c r="D93" s="155">
        <f>D64+D75+D84+D91+D92</f>
        <v>6896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50472</v>
      </c>
      <c r="D94" s="164">
        <f>D93+D55</f>
        <v>47285</v>
      </c>
      <c r="E94" s="449" t="s">
        <v>270</v>
      </c>
      <c r="F94" s="289" t="s">
        <v>271</v>
      </c>
      <c r="G94" s="165">
        <f>G36+G39+G55+G79</f>
        <v>50472</v>
      </c>
      <c r="H94" s="165">
        <f>H36+H39+H55+H79</f>
        <v>47285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първо тримесечие на 2008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4172</v>
      </c>
      <c r="D9" s="46">
        <v>3430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2160</v>
      </c>
      <c r="D10" s="46">
        <v>2117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451</v>
      </c>
      <c r="D11" s="46">
        <v>276</v>
      </c>
      <c r="E11" s="300" t="s">
        <v>293</v>
      </c>
      <c r="F11" s="549" t="s">
        <v>294</v>
      </c>
      <c r="G11" s="550">
        <v>9550</v>
      </c>
      <c r="H11" s="550">
        <v>9592</v>
      </c>
    </row>
    <row r="12" spans="1:8" ht="12">
      <c r="A12" s="298" t="s">
        <v>295</v>
      </c>
      <c r="B12" s="299" t="s">
        <v>296</v>
      </c>
      <c r="C12" s="46">
        <v>936</v>
      </c>
      <c r="D12" s="46">
        <v>715</v>
      </c>
      <c r="E12" s="300" t="s">
        <v>78</v>
      </c>
      <c r="F12" s="549" t="s">
        <v>297</v>
      </c>
      <c r="G12" s="550">
        <v>279</v>
      </c>
      <c r="H12" s="550">
        <v>77</v>
      </c>
    </row>
    <row r="13" spans="1:18" ht="12">
      <c r="A13" s="298" t="s">
        <v>298</v>
      </c>
      <c r="B13" s="299" t="s">
        <v>299</v>
      </c>
      <c r="C13" s="46">
        <v>258</v>
      </c>
      <c r="D13" s="46">
        <v>244</v>
      </c>
      <c r="E13" s="301" t="s">
        <v>51</v>
      </c>
      <c r="F13" s="551" t="s">
        <v>300</v>
      </c>
      <c r="G13" s="548">
        <f>SUM(G9:G12)</f>
        <v>9829</v>
      </c>
      <c r="H13" s="548">
        <f>SUM(H9:H12)</f>
        <v>9669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1096</v>
      </c>
      <c r="D16" s="47">
        <v>1503</v>
      </c>
      <c r="E16" s="298" t="s">
        <v>309</v>
      </c>
      <c r="F16" s="552" t="s">
        <v>310</v>
      </c>
      <c r="G16" s="555"/>
      <c r="H16" s="555">
        <v>12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9073</v>
      </c>
      <c r="D19" s="49">
        <f>SUM(D9:D15)+D16</f>
        <v>8285</v>
      </c>
      <c r="E19" s="304" t="s">
        <v>317</v>
      </c>
      <c r="F19" s="552" t="s">
        <v>318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</v>
      </c>
      <c r="D22" s="46">
        <v>7</v>
      </c>
      <c r="E22" s="304" t="s">
        <v>326</v>
      </c>
      <c r="F22" s="552" t="s">
        <v>327</v>
      </c>
      <c r="G22" s="550">
        <v>51</v>
      </c>
      <c r="H22" s="550">
        <v>24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66</v>
      </c>
      <c r="D24" s="46">
        <v>49</v>
      </c>
      <c r="E24" s="301" t="s">
        <v>103</v>
      </c>
      <c r="F24" s="554" t="s">
        <v>334</v>
      </c>
      <c r="G24" s="548">
        <f>SUM(G19:G23)</f>
        <v>51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96</v>
      </c>
      <c r="D26" s="49">
        <f>SUM(D22:D25)</f>
        <v>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9169</v>
      </c>
      <c r="D28" s="50">
        <f>D26+D19</f>
        <v>8360</v>
      </c>
      <c r="E28" s="127" t="s">
        <v>339</v>
      </c>
      <c r="F28" s="554" t="s">
        <v>340</v>
      </c>
      <c r="G28" s="548">
        <f>G13+G15+G24</f>
        <v>9880</v>
      </c>
      <c r="H28" s="548">
        <f>H13+H15+H24</f>
        <v>9694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711</v>
      </c>
      <c r="D30" s="50">
        <f>IF((H28-D28)&gt;0,H28-D28,0)</f>
        <v>1334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9169</v>
      </c>
      <c r="D33" s="49">
        <f>D28+D31+D32</f>
        <v>8360</v>
      </c>
      <c r="E33" s="127" t="s">
        <v>353</v>
      </c>
      <c r="F33" s="554" t="s">
        <v>354</v>
      </c>
      <c r="G33" s="53">
        <f>G32+G31+G28</f>
        <v>9880</v>
      </c>
      <c r="H33" s="53">
        <f>H32+H31+H28</f>
        <v>9694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711</v>
      </c>
      <c r="D34" s="50">
        <f>IF((H33-D33)&gt;0,H33-D33,0)</f>
        <v>1334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71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640</v>
      </c>
      <c r="D39" s="460">
        <f>+IF((H33-D33-D35)&gt;0,H33-D33-D35,0)</f>
        <v>1334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640</v>
      </c>
      <c r="D41" s="52">
        <f>IF(H39=0,IF(D39-D40&gt;0,D39-D40+H40,0),IF(H39-H40&lt;0,H40-H39+D39,0))</f>
        <v>1334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9880</v>
      </c>
      <c r="D42" s="53">
        <f>D33+D35+D39</f>
        <v>9694</v>
      </c>
      <c r="E42" s="128" t="s">
        <v>380</v>
      </c>
      <c r="F42" s="129" t="s">
        <v>381</v>
      </c>
      <c r="G42" s="53">
        <f>G39+G33</f>
        <v>9880</v>
      </c>
      <c r="H42" s="53">
        <f>H39+H33</f>
        <v>9694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862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31:H32 C22:D25 G15:H16 G9:H1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на 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9786</v>
      </c>
      <c r="D10" s="54">
        <v>10347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-7186</v>
      </c>
      <c r="D11" s="54">
        <v>-6992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-2067</v>
      </c>
      <c r="D13" s="54">
        <v>-1781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-496</v>
      </c>
      <c r="D19" s="54">
        <v>-200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37</v>
      </c>
      <c r="D20" s="55">
        <f>SUM(D10:D19)</f>
        <v>1374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-705</v>
      </c>
      <c r="D22" s="54">
        <v>-486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-705</v>
      </c>
      <c r="D32" s="55">
        <f>SUM(D22:D31)</f>
        <v>-486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</v>
      </c>
      <c r="D37" s="54">
        <v>-31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-3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</v>
      </c>
      <c r="D42" s="55">
        <f>SUM(D34:D41)</f>
        <v>-34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-700</v>
      </c>
      <c r="D43" s="55">
        <f>D42+D32+D20</f>
        <v>854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1150</v>
      </c>
      <c r="D44" s="132">
        <v>704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450</v>
      </c>
      <c r="D45" s="55">
        <f>D44+D43</f>
        <v>1558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450</v>
      </c>
      <c r="D46" s="56">
        <v>1558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 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 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 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 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 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 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на 2008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>
        <v>4744</v>
      </c>
      <c r="I11" s="58">
        <f>'справка №1-БАЛАНС'!H28+'справка №1-БАЛАНС'!H31</f>
        <v>3421</v>
      </c>
      <c r="J11" s="58">
        <f>'справка №1-БАЛАНС'!H29+'справка №1-БАЛАНС'!H32</f>
        <v>0</v>
      </c>
      <c r="K11" s="60"/>
      <c r="L11" s="344">
        <f>SUM(C11:K11)</f>
        <v>37214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4744</v>
      </c>
      <c r="I15" s="61">
        <f t="shared" si="2"/>
        <v>3421</v>
      </c>
      <c r="J15" s="61">
        <f t="shared" si="2"/>
        <v>0</v>
      </c>
      <c r="K15" s="61">
        <f t="shared" si="2"/>
        <v>0</v>
      </c>
      <c r="L15" s="344">
        <f t="shared" si="1"/>
        <v>37214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640</v>
      </c>
      <c r="J16" s="345">
        <f>+'справка №1-БАЛАНС'!G32</f>
        <v>0</v>
      </c>
      <c r="K16" s="60"/>
      <c r="L16" s="344">
        <f t="shared" si="1"/>
        <v>640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90</v>
      </c>
      <c r="G29" s="59">
        <f t="shared" si="6"/>
        <v>0</v>
      </c>
      <c r="H29" s="59">
        <f t="shared" si="6"/>
        <v>4744</v>
      </c>
      <c r="I29" s="59">
        <f t="shared" si="6"/>
        <v>4061</v>
      </c>
      <c r="J29" s="59">
        <f t="shared" si="6"/>
        <v>0</v>
      </c>
      <c r="K29" s="59">
        <f t="shared" si="6"/>
        <v>0</v>
      </c>
      <c r="L29" s="344">
        <f t="shared" si="1"/>
        <v>37854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90</v>
      </c>
      <c r="G32" s="59">
        <f t="shared" si="7"/>
        <v>0</v>
      </c>
      <c r="H32" s="59">
        <f t="shared" si="7"/>
        <v>4744</v>
      </c>
      <c r="I32" s="59">
        <f t="shared" si="7"/>
        <v>4061</v>
      </c>
      <c r="J32" s="59">
        <f t="shared" si="7"/>
        <v>0</v>
      </c>
      <c r="K32" s="59">
        <f t="shared" si="7"/>
        <v>0</v>
      </c>
      <c r="L32" s="344">
        <f t="shared" si="1"/>
        <v>37854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858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тримесечие на 2008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60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/>
      <c r="F9" s="189"/>
      <c r="G9" s="74">
        <f>D9+E9-F9</f>
        <v>15284</v>
      </c>
      <c r="H9" s="65"/>
      <c r="I9" s="65"/>
      <c r="J9" s="74">
        <f>G9+H9-I9</f>
        <v>15284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4004</v>
      </c>
      <c r="E10" s="189"/>
      <c r="F10" s="189"/>
      <c r="G10" s="74">
        <f aca="true" t="shared" si="2" ref="G10:G39">D10+E10-F10</f>
        <v>4004</v>
      </c>
      <c r="H10" s="65"/>
      <c r="I10" s="65"/>
      <c r="J10" s="74">
        <f aca="true" t="shared" si="3" ref="J10:J39">G10+H10-I10</f>
        <v>4004</v>
      </c>
      <c r="K10" s="65">
        <v>327</v>
      </c>
      <c r="L10" s="65">
        <v>40</v>
      </c>
      <c r="M10" s="65"/>
      <c r="N10" s="74">
        <f aca="true" t="shared" si="4" ref="N10:N39">K10+L10-M10</f>
        <v>367</v>
      </c>
      <c r="O10" s="65"/>
      <c r="P10" s="65"/>
      <c r="Q10" s="74">
        <f t="shared" si="0"/>
        <v>367</v>
      </c>
      <c r="R10" s="74">
        <f t="shared" si="1"/>
        <v>3637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2657</v>
      </c>
      <c r="E11" s="189">
        <v>66</v>
      </c>
      <c r="F11" s="189"/>
      <c r="G11" s="74">
        <f t="shared" si="2"/>
        <v>2723</v>
      </c>
      <c r="H11" s="65"/>
      <c r="I11" s="65"/>
      <c r="J11" s="74">
        <f t="shared" si="3"/>
        <v>2723</v>
      </c>
      <c r="K11" s="65">
        <v>265</v>
      </c>
      <c r="L11" s="65">
        <v>92</v>
      </c>
      <c r="M11" s="65"/>
      <c r="N11" s="74">
        <f t="shared" si="4"/>
        <v>357</v>
      </c>
      <c r="O11" s="65"/>
      <c r="P11" s="65"/>
      <c r="Q11" s="74">
        <f t="shared" si="0"/>
        <v>357</v>
      </c>
      <c r="R11" s="74">
        <f t="shared" si="1"/>
        <v>2366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4650</v>
      </c>
      <c r="E12" s="189"/>
      <c r="F12" s="189"/>
      <c r="G12" s="74">
        <f t="shared" si="2"/>
        <v>4650</v>
      </c>
      <c r="H12" s="65"/>
      <c r="I12" s="65"/>
      <c r="J12" s="74">
        <f t="shared" si="3"/>
        <v>4650</v>
      </c>
      <c r="K12" s="65">
        <v>215</v>
      </c>
      <c r="L12" s="65">
        <v>50</v>
      </c>
      <c r="M12" s="65"/>
      <c r="N12" s="74">
        <f t="shared" si="4"/>
        <v>265</v>
      </c>
      <c r="O12" s="65"/>
      <c r="P12" s="65"/>
      <c r="Q12" s="74">
        <f t="shared" si="0"/>
        <v>265</v>
      </c>
      <c r="R12" s="74">
        <f t="shared" si="1"/>
        <v>4385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22297</v>
      </c>
      <c r="E13" s="189">
        <v>41</v>
      </c>
      <c r="F13" s="189"/>
      <c r="G13" s="74">
        <f t="shared" si="2"/>
        <v>22338</v>
      </c>
      <c r="H13" s="65"/>
      <c r="I13" s="65"/>
      <c r="J13" s="74">
        <f t="shared" si="3"/>
        <v>22338</v>
      </c>
      <c r="K13" s="65">
        <v>11635</v>
      </c>
      <c r="L13" s="65">
        <v>245</v>
      </c>
      <c r="M13" s="65"/>
      <c r="N13" s="74">
        <f t="shared" si="4"/>
        <v>11880</v>
      </c>
      <c r="O13" s="65"/>
      <c r="P13" s="65"/>
      <c r="Q13" s="74">
        <f t="shared" si="0"/>
        <v>11880</v>
      </c>
      <c r="R13" s="74">
        <f t="shared" si="1"/>
        <v>10458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348</v>
      </c>
      <c r="E14" s="189">
        <v>5</v>
      </c>
      <c r="F14" s="189"/>
      <c r="G14" s="74">
        <f t="shared" si="2"/>
        <v>353</v>
      </c>
      <c r="H14" s="65"/>
      <c r="I14" s="65"/>
      <c r="J14" s="74">
        <f t="shared" si="3"/>
        <v>353</v>
      </c>
      <c r="K14" s="65">
        <v>207</v>
      </c>
      <c r="L14" s="65">
        <v>24</v>
      </c>
      <c r="M14" s="65"/>
      <c r="N14" s="74">
        <f t="shared" si="4"/>
        <v>231</v>
      </c>
      <c r="O14" s="65"/>
      <c r="P14" s="65"/>
      <c r="Q14" s="74">
        <f t="shared" si="0"/>
        <v>231</v>
      </c>
      <c r="R14" s="74">
        <f t="shared" si="1"/>
        <v>122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2171</v>
      </c>
      <c r="E15" s="457">
        <v>2721</v>
      </c>
      <c r="F15" s="457">
        <v>144</v>
      </c>
      <c r="G15" s="74">
        <f t="shared" si="2"/>
        <v>4748</v>
      </c>
      <c r="H15" s="458"/>
      <c r="I15" s="458"/>
      <c r="J15" s="74">
        <f t="shared" si="3"/>
        <v>4748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4748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51411</v>
      </c>
      <c r="E17" s="194">
        <f>SUM(E9:E16)</f>
        <v>2833</v>
      </c>
      <c r="F17" s="194">
        <f>SUM(F9:F16)</f>
        <v>144</v>
      </c>
      <c r="G17" s="74">
        <f t="shared" si="2"/>
        <v>54100</v>
      </c>
      <c r="H17" s="75">
        <f>SUM(H9:H16)</f>
        <v>0</v>
      </c>
      <c r="I17" s="75">
        <f>SUM(I9:I16)</f>
        <v>0</v>
      </c>
      <c r="J17" s="74">
        <f t="shared" si="3"/>
        <v>54100</v>
      </c>
      <c r="K17" s="75">
        <f>SUM(K9:K16)</f>
        <v>12649</v>
      </c>
      <c r="L17" s="75">
        <f>SUM(L9:L16)</f>
        <v>451</v>
      </c>
      <c r="M17" s="75">
        <f>SUM(M9:M16)</f>
        <v>0</v>
      </c>
      <c r="N17" s="74">
        <f t="shared" si="4"/>
        <v>13100</v>
      </c>
      <c r="O17" s="75">
        <f>SUM(O9:O16)</f>
        <v>0</v>
      </c>
      <c r="P17" s="75">
        <f>SUM(P9:P16)</f>
        <v>0</v>
      </c>
      <c r="Q17" s="74">
        <f t="shared" si="5"/>
        <v>13100</v>
      </c>
      <c r="R17" s="74">
        <f t="shared" si="6"/>
        <v>41000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</v>
      </c>
      <c r="E22" s="189"/>
      <c r="F22" s="189"/>
      <c r="G22" s="74">
        <f t="shared" si="2"/>
        <v>16</v>
      </c>
      <c r="H22" s="65"/>
      <c r="I22" s="65"/>
      <c r="J22" s="74">
        <f t="shared" si="3"/>
        <v>16</v>
      </c>
      <c r="K22" s="65">
        <v>12</v>
      </c>
      <c r="L22" s="65"/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</v>
      </c>
      <c r="H25" s="66">
        <f t="shared" si="7"/>
        <v>0</v>
      </c>
      <c r="I25" s="66">
        <f t="shared" si="7"/>
        <v>0</v>
      </c>
      <c r="J25" s="67">
        <f t="shared" si="3"/>
        <v>16</v>
      </c>
      <c r="K25" s="66">
        <f t="shared" si="7"/>
        <v>12</v>
      </c>
      <c r="L25" s="66">
        <f t="shared" si="7"/>
        <v>0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1521</v>
      </c>
      <c r="H27" s="70">
        <f t="shared" si="8"/>
        <v>0</v>
      </c>
      <c r="I27" s="70">
        <f t="shared" si="8"/>
        <v>0</v>
      </c>
      <c r="J27" s="71">
        <f t="shared" si="3"/>
        <v>1521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1521</v>
      </c>
      <c r="H38" s="75">
        <f t="shared" si="12"/>
        <v>0</v>
      </c>
      <c r="I38" s="75">
        <f t="shared" si="12"/>
        <v>0</v>
      </c>
      <c r="J38" s="74">
        <f t="shared" si="3"/>
        <v>1521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52948</v>
      </c>
      <c r="E40" s="438">
        <f>E17+E18+E19+E25+E38+E39</f>
        <v>2833</v>
      </c>
      <c r="F40" s="438">
        <f aca="true" t="shared" si="13" ref="F40:R40">F17+F18+F19+F25+F38+F39</f>
        <v>144</v>
      </c>
      <c r="G40" s="438">
        <f t="shared" si="13"/>
        <v>55637</v>
      </c>
      <c r="H40" s="438">
        <f t="shared" si="13"/>
        <v>0</v>
      </c>
      <c r="I40" s="438">
        <f t="shared" si="13"/>
        <v>0</v>
      </c>
      <c r="J40" s="438">
        <f t="shared" si="13"/>
        <v>55637</v>
      </c>
      <c r="K40" s="438">
        <f t="shared" si="13"/>
        <v>12661</v>
      </c>
      <c r="L40" s="438">
        <f t="shared" si="13"/>
        <v>451</v>
      </c>
      <c r="M40" s="438">
        <f t="shared" si="13"/>
        <v>0</v>
      </c>
      <c r="N40" s="438">
        <f t="shared" si="13"/>
        <v>13112</v>
      </c>
      <c r="O40" s="438">
        <f t="shared" si="13"/>
        <v>0</v>
      </c>
      <c r="P40" s="438">
        <f t="shared" si="13"/>
        <v>0</v>
      </c>
      <c r="Q40" s="438">
        <f t="shared" si="13"/>
        <v>13112</v>
      </c>
      <c r="R40" s="438">
        <f t="shared" si="13"/>
        <v>42525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110" sqref="A110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2008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273</v>
      </c>
      <c r="D24" s="119">
        <f>SUM(D25:D27)</f>
        <v>273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273</v>
      </c>
      <c r="D27" s="108">
        <v>273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2530</v>
      </c>
      <c r="D28" s="108">
        <v>2530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2575</v>
      </c>
      <c r="D29" s="108">
        <v>2575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409</v>
      </c>
      <c r="D31" s="108">
        <v>409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28</v>
      </c>
      <c r="D32" s="108">
        <v>28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99</v>
      </c>
      <c r="D38" s="105">
        <f>SUM(D39:D42)</f>
        <v>99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99</v>
      </c>
      <c r="D42" s="108">
        <v>99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5914</v>
      </c>
      <c r="D43" s="104">
        <f>D24+D28+D29+D31+D30+D32+D33+D38</f>
        <v>5914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5914</v>
      </c>
      <c r="D44" s="103">
        <f>D43+D21+D19+D9</f>
        <v>5914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2898</v>
      </c>
      <c r="D52" s="103">
        <f>SUM(D53:D55)</f>
        <v>0</v>
      </c>
      <c r="E52" s="119">
        <f>C52-D52</f>
        <v>2898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2898</v>
      </c>
      <c r="D53" s="108"/>
      <c r="E53" s="119">
        <f>C53-D53</f>
        <v>2898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525</v>
      </c>
      <c r="D56" s="103">
        <f>D57+D59</f>
        <v>0</v>
      </c>
      <c r="E56" s="119">
        <f t="shared" si="1"/>
        <v>525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>
        <v>525</v>
      </c>
      <c r="D59" s="108"/>
      <c r="E59" s="119">
        <f t="shared" si="1"/>
        <v>525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406</v>
      </c>
      <c r="D64" s="108"/>
      <c r="E64" s="119">
        <f t="shared" si="1"/>
        <v>406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3829</v>
      </c>
      <c r="D66" s="103">
        <f>D52+D56+D61+D62+D63+D64</f>
        <v>0</v>
      </c>
      <c r="E66" s="119">
        <f t="shared" si="1"/>
        <v>3829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1153</v>
      </c>
      <c r="D68" s="108"/>
      <c r="E68" s="119">
        <f t="shared" si="1"/>
        <v>1153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2829</v>
      </c>
      <c r="D71" s="105">
        <f>SUM(D72:D74)</f>
        <v>2829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2829</v>
      </c>
      <c r="D74" s="108">
        <v>2829</v>
      </c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75</v>
      </c>
      <c r="D80" s="103">
        <f>SUM(D81:D84)</f>
        <v>75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75</v>
      </c>
      <c r="D83" s="108">
        <v>75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4630</v>
      </c>
      <c r="D85" s="104">
        <f>SUM(D86:D90)+D94</f>
        <v>4630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2928</v>
      </c>
      <c r="D87" s="108">
        <v>2928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166</v>
      </c>
      <c r="D88" s="108">
        <v>166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959</v>
      </c>
      <c r="D89" s="108">
        <v>959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224</v>
      </c>
      <c r="D90" s="103">
        <f>SUM(D91:D93)</f>
        <v>224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71</v>
      </c>
      <c r="D91" s="108">
        <v>71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56</v>
      </c>
      <c r="D92" s="108">
        <v>56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97</v>
      </c>
      <c r="D93" s="108">
        <v>97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353</v>
      </c>
      <c r="D94" s="108">
        <v>353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37</v>
      </c>
      <c r="D95" s="108">
        <v>37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7571</v>
      </c>
      <c r="D96" s="104">
        <f>D85+D80+D75+D71+D95</f>
        <v>7571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12553</v>
      </c>
      <c r="D97" s="104">
        <f>D96+D68+D66</f>
        <v>7571</v>
      </c>
      <c r="E97" s="104">
        <f>E96+E68+E66</f>
        <v>4982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100</v>
      </c>
      <c r="D102" s="108"/>
      <c r="E102" s="108">
        <v>35</v>
      </c>
      <c r="F102" s="125">
        <f>C102+D102-E102</f>
        <v>65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100</v>
      </c>
      <c r="D105" s="103">
        <f>SUM(D102:D104)</f>
        <v>0</v>
      </c>
      <c r="E105" s="103">
        <f>SUM(E102:E104)</f>
        <v>35</v>
      </c>
      <c r="F105" s="103">
        <f>SUM(F102:F104)</f>
        <v>65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382</v>
      </c>
      <c r="D109" s="613"/>
      <c r="E109" s="613"/>
      <c r="F109" s="613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F12" sqref="F1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на 2008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177</v>
      </c>
      <c r="D19" s="98"/>
      <c r="E19" s="98"/>
      <c r="F19" s="98">
        <v>47</v>
      </c>
      <c r="G19" s="98"/>
      <c r="H19" s="98"/>
      <c r="I19" s="434">
        <f t="shared" si="0"/>
        <v>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177</v>
      </c>
      <c r="D26" s="85">
        <f t="shared" si="2"/>
        <v>0</v>
      </c>
      <c r="E26" s="85">
        <f t="shared" si="2"/>
        <v>0</v>
      </c>
      <c r="F26" s="85">
        <f t="shared" si="2"/>
        <v>47</v>
      </c>
      <c r="G26" s="85">
        <f t="shared" si="2"/>
        <v>0</v>
      </c>
      <c r="H26" s="85">
        <f t="shared" si="2"/>
        <v>0</v>
      </c>
      <c r="I26" s="434">
        <f t="shared" si="0"/>
        <v>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867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8">
      <selection activeCell="C160" sqref="C1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първо тримесечие на 2008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866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2008-04-18T10:55:45Z</cp:lastPrinted>
  <dcterms:created xsi:type="dcterms:W3CDTF">2000-06-29T12:02:40Z</dcterms:created>
  <dcterms:modified xsi:type="dcterms:W3CDTF">2008-04-29T14:39:15Z</dcterms:modified>
  <cp:category/>
  <cp:version/>
  <cp:contentType/>
  <cp:contentStatus/>
</cp:coreProperties>
</file>